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codeName="ThisWorkbook"/>
  <bookViews>
    <workbookView xWindow="2280" yWindow="460" windowWidth="25800" windowHeight="19320" tabRatio="844" activeTab="0"/>
  </bookViews>
  <sheets>
    <sheet name="1. 実験内容を入力するシート" sheetId="12" r:id="rId1"/>
    <sheet name="2.測定データ貼付け用シート" sheetId="24" r:id="rId2"/>
    <sheet name="3. データシート" sheetId="1" r:id="rId3"/>
    <sheet name="3. データを確認するシート" sheetId="23" r:id="rId4"/>
    <sheet name="4. レポート (手を加えず印刷)" sheetId="3" r:id="rId5"/>
    <sheet name="基礎データ" sheetId="18" r:id="rId6"/>
    <sheet name="ここから右のファイルには手を加えない →" sheetId="11" r:id="rId7"/>
    <sheet name="データ処理シート No. 2" sheetId="2" r:id="rId8"/>
    <sheet name="データ処理シート No. 3" sheetId="22" r:id="rId9"/>
    <sheet name="データ処理シート No. 4" sheetId="17" r:id="rId10"/>
  </sheets>
  <definedNames>
    <definedName name="WORK_SHEET_MODULE_PATH" hidden="1">"C:\Program Files\BioTek\Gen5\OFFICE\WSMODULE.TXT"</definedName>
    <definedName name="コメント">'基礎データ'!$G$4:$G$5</definedName>
    <definedName name="使用機器">'基礎データ'!$I$4:$I$22</definedName>
    <definedName name="実験者">'基礎データ'!$E$4:$E$27</definedName>
    <definedName name="実施機関">'基礎データ'!$B$4:$B$19</definedName>
    <definedName name="測光">'基礎データ'!$M$4:$M$15</definedName>
    <definedName name="分注">'基礎データ'!$K$4:$K$5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<sst xmlns="http://schemas.openxmlformats.org/spreadsheetml/2006/main" count="505" uniqueCount="338">
  <si>
    <t>G09</t>
  </si>
  <si>
    <t>D8</t>
  </si>
  <si>
    <t>C9</t>
  </si>
  <si>
    <t>分注</t>
    <rPh sb="0" eb="1">
      <t>フン</t>
    </rPh>
    <rPh sb="1" eb="2">
      <t>チュウニュウ</t>
    </rPh>
    <phoneticPr fontId="3"/>
  </si>
  <si>
    <t>POWERSCAN HT</t>
  </si>
  <si>
    <t>SpectraMax M2e (Molecular Devices)</t>
  </si>
  <si>
    <t>Wallac ARVO SX 1420</t>
  </si>
  <si>
    <r>
      <t>各行毎の</t>
    </r>
    <r>
      <rPr>
        <sz val="11"/>
        <rFont val="Arial"/>
        <family val="2"/>
      </rPr>
      <t xml:space="preserve"> AUC </t>
    </r>
    <r>
      <rPr>
        <sz val="11"/>
        <rFont val="ＭＳ Ｐゴシック"/>
        <family val="3"/>
      </rPr>
      <t>の合計</t>
    </r>
    <rPh sb="0" eb="2">
      <t>カクギョウ</t>
    </rPh>
    <rPh sb="2" eb="3">
      <t>ゴト</t>
    </rPh>
    <rPh sb="10" eb="12">
      <t>ゴウケイ</t>
    </rPh>
    <phoneticPr fontId="3"/>
  </si>
  <si>
    <t>検量線範囲以上 (蛍光が落ち切っていない)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rPh sb="9" eb="11">
      <t>ケイコウ</t>
    </rPh>
    <rPh sb="12" eb="13">
      <t>オ</t>
    </rPh>
    <rPh sb="14" eb="15">
      <t>キ</t>
    </rPh>
    <phoneticPr fontId="3"/>
  </si>
  <si>
    <t>実験者</t>
  </si>
  <si>
    <t>使用機器</t>
  </si>
  <si>
    <t>実施機関</t>
    <rPh sb="0" eb="4">
      <t>ジッシキカン</t>
    </rPh>
    <phoneticPr fontId="3"/>
  </si>
  <si>
    <t>●</t>
  </si>
  <si>
    <t>○</t>
  </si>
  <si>
    <t>量り取ったTroloxの重量 (mg)</t>
    <rPh sb="0" eb="1">
      <t>ハカ</t>
    </rPh>
    <rPh sb="2" eb="3">
      <t>ト</t>
    </rPh>
    <rPh sb="12" eb="14">
      <t>ジュウリョウ</t>
    </rPh>
    <phoneticPr fontId="3"/>
  </si>
  <si>
    <r>
      <t>Trolox</t>
    </r>
    <r>
      <rPr>
        <sz val="11"/>
        <rFont val="ＭＳ Ｐゴシック"/>
        <family val="3"/>
      </rPr>
      <t>標準溶液の濃度 (</t>
    </r>
    <r>
      <rPr>
        <sz val="11"/>
        <rFont val="Symbol"/>
        <family val="1"/>
      </rPr>
      <t>m</t>
    </r>
    <r>
      <rPr>
        <sz val="11"/>
        <rFont val="ＭＳ Ｐゴシック"/>
        <family val="3"/>
      </rPr>
      <t>M)</t>
    </r>
    <rPh sb="6" eb="10">
      <t>ヒョウジュンヨウエキ</t>
    </rPh>
    <rPh sb="11" eb="13">
      <t>ノウド</t>
    </rPh>
    <phoneticPr fontId="3"/>
  </si>
  <si>
    <t>STD1</t>
  </si>
  <si>
    <t>STD2</t>
  </si>
  <si>
    <t>C8</t>
  </si>
  <si>
    <r>
      <t xml:space="preserve">1. </t>
    </r>
    <r>
      <rPr>
        <b/>
        <sz val="14"/>
        <rFont val="ＭＳ Ｐゴシック"/>
        <family val="3"/>
      </rPr>
      <t>検量線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</rPr>
      <t>二次回帰式</t>
    </r>
    <r>
      <rPr>
        <b/>
        <sz val="14"/>
        <rFont val="Arial"/>
        <family val="2"/>
      </rPr>
      <t xml:space="preserve">) </t>
    </r>
    <r>
      <rPr>
        <b/>
        <sz val="14"/>
        <rFont val="ＭＳ Ｐゴシック"/>
        <family val="3"/>
      </rPr>
      <t>の確認</t>
    </r>
    <rPh sb="3" eb="4">
      <t>ケン</t>
    </rPh>
    <rPh sb="4" eb="5">
      <t>リョウ</t>
    </rPh>
    <rPh sb="5" eb="6">
      <t>セン</t>
    </rPh>
    <rPh sb="8" eb="10">
      <t>ニジ</t>
    </rPh>
    <rPh sb="10" eb="12">
      <t>カイキ</t>
    </rPh>
    <rPh sb="12" eb="13">
      <t>シキ</t>
    </rPh>
    <rPh sb="16" eb="18">
      <t>カクニン</t>
    </rPh>
    <phoneticPr fontId="3"/>
  </si>
  <si>
    <t>グラフの回帰式と数値が合っていればチェック</t>
    <rPh sb="4" eb="6">
      <t>カイキ</t>
    </rPh>
    <rPh sb="6" eb="7">
      <t>シキ</t>
    </rPh>
    <rPh sb="8" eb="10">
      <t>スウチ</t>
    </rPh>
    <rPh sb="11" eb="12">
      <t>ア</t>
    </rPh>
    <phoneticPr fontId="3"/>
  </si>
  <si>
    <t>Blank</t>
  </si>
  <si>
    <t>B5</t>
  </si>
  <si>
    <t>B8</t>
  </si>
  <si>
    <t>Time
(min)</t>
  </si>
  <si>
    <t>生データ</t>
    <rPh sb="0" eb="1">
      <t>ナマ</t>
    </rPh>
    <phoneticPr fontId="3"/>
  </si>
  <si>
    <t>Trolox</t>
  </si>
  <si>
    <t>↑</t>
  </si>
  <si>
    <t>大きくずれているポイントが無ければチェック</t>
    <rPh sb="0" eb="1">
      <t>オオ</t>
    </rPh>
    <rPh sb="13" eb="14">
      <t>ナ</t>
    </rPh>
    <phoneticPr fontId="3"/>
  </si>
  <si>
    <t>スタンダード</t>
  </si>
  <si>
    <t>検量線範囲以上 (蛍光が落ち切っている)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phoneticPr fontId="3"/>
  </si>
  <si>
    <t>凡例</t>
    <rPh sb="0" eb="2">
      <t>ハンレイ</t>
    </rPh>
    <phoneticPr fontId="3"/>
  </si>
  <si>
    <t>検量線範囲内</t>
    <rPh sb="0" eb="1">
      <t>ケン</t>
    </rPh>
    <rPh sb="1" eb="2">
      <t>リョウ</t>
    </rPh>
    <rPh sb="2" eb="3">
      <t>セン</t>
    </rPh>
    <rPh sb="3" eb="6">
      <t>ハンイナイ</t>
    </rPh>
    <phoneticPr fontId="3"/>
  </si>
  <si>
    <t>チェック</t>
  </si>
  <si>
    <t>二次近似式</t>
    <rPh sb="0" eb="2">
      <t>ニジ</t>
    </rPh>
    <rPh sb="2" eb="5">
      <t>キンジシキ</t>
    </rPh>
    <phoneticPr fontId="3"/>
  </si>
  <si>
    <t>スタンダード</t>
  </si>
  <si>
    <t>分注</t>
  </si>
  <si>
    <t>備考</t>
  </si>
  <si>
    <r>
      <t>ORAC
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TE/L)</t>
    </r>
  </si>
  <si>
    <r>
      <t>試料の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0" eb="2">
      <t>シリョウ</t>
    </rPh>
    <rPh sb="9" eb="10">
      <t>チ</t>
    </rPh>
    <phoneticPr fontId="3"/>
  </si>
  <si>
    <t>Blank, Trolox Average</t>
  </si>
  <si>
    <t>●</t>
  </si>
  <si>
    <r>
      <t>計算方法はデータ処理シート</t>
    </r>
    <r>
      <rPr>
        <sz val="11"/>
        <rFont val="Arial"/>
        <family val="2"/>
      </rPr>
      <t xml:space="preserve"> No. 3 </t>
    </r>
    <r>
      <rPr>
        <sz val="11"/>
        <rFont val="ＭＳ Ｐゴシック"/>
        <family val="3"/>
      </rPr>
      <t>参照</t>
    </r>
    <rPh sb="0" eb="2">
      <t>ケイサン</t>
    </rPh>
    <rPh sb="2" eb="4">
      <t>ホウホウ</t>
    </rPh>
    <rPh sb="8" eb="10">
      <t>ショリ</t>
    </rPh>
    <rPh sb="20" eb="22">
      <t>サンショウ</t>
    </rPh>
    <phoneticPr fontId="3"/>
  </si>
  <si>
    <t>実験名:</t>
    <rPh sb="0" eb="3">
      <t>ジッケンメイ</t>
    </rPh>
    <phoneticPr fontId="3"/>
  </si>
  <si>
    <t>回帰式 (y = ｂx ^ a)</t>
    <rPh sb="0" eb="2">
      <t>カイキ</t>
    </rPh>
    <rPh sb="2" eb="3">
      <t>シキ</t>
    </rPh>
    <phoneticPr fontId="3"/>
  </si>
  <si>
    <t>a=</t>
  </si>
  <si>
    <t>a=</t>
  </si>
  <si>
    <t>b=</t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</si>
  <si>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</si>
  <si>
    <t>log x</t>
  </si>
  <si>
    <t>log y</t>
  </si>
  <si>
    <r>
      <t xml:space="preserve">LINEST </t>
    </r>
    <r>
      <rPr>
        <sz val="11"/>
        <rFont val="ＭＳ Ｐゴシック"/>
        <family val="3"/>
      </rPr>
      <t>関数と</t>
    </r>
    <r>
      <rPr>
        <sz val="11"/>
        <rFont val="Arial"/>
        <family val="2"/>
      </rPr>
      <t xml:space="preserve"> INDEX </t>
    </r>
    <r>
      <rPr>
        <sz val="11"/>
        <rFont val="ＭＳ Ｐゴシック"/>
        <family val="3"/>
      </rPr>
      <t>関数を用い、近似式の</t>
    </r>
    <r>
      <rPr>
        <sz val="11"/>
        <rFont val="Arial"/>
        <family val="2"/>
      </rPr>
      <t xml:space="preserve"> a, b</t>
    </r>
    <r>
      <rPr>
        <sz val="11"/>
        <rFont val="ＭＳ Ｐゴシック"/>
        <family val="3"/>
      </rPr>
      <t>を算出</t>
    </r>
    <rPh sb="7" eb="9">
      <t>カンスウ</t>
    </rPh>
    <rPh sb="17" eb="19">
      <t>カンスウ</t>
    </rPh>
    <rPh sb="20" eb="21">
      <t>モチ</t>
    </rPh>
    <rPh sb="23" eb="25">
      <t>キンジ</t>
    </rPh>
    <rPh sb="25" eb="26">
      <t>シキ</t>
    </rPh>
    <rPh sb="33" eb="35">
      <t>サンシュツ</t>
    </rPh>
    <phoneticPr fontId="3"/>
  </si>
  <si>
    <t>回帰式 (y = bx^a)</t>
    <rPh sb="0" eb="2">
      <t>カイキ</t>
    </rPh>
    <rPh sb="2" eb="3">
      <t>シキ</t>
    </rPh>
    <phoneticPr fontId="3"/>
  </si>
  <si>
    <t>b=</t>
  </si>
  <si>
    <t>net AUC</t>
  </si>
  <si>
    <t>TE</t>
  </si>
  <si>
    <t>希釈倍率
の対数</t>
    <rPh sb="0" eb="4">
      <t>キシャクバイリツ</t>
    </rPh>
    <rPh sb="6" eb="8">
      <t>タイスウ</t>
    </rPh>
    <phoneticPr fontId="3"/>
  </si>
  <si>
    <r>
      <t xml:space="preserve">net AUC
</t>
    </r>
    <r>
      <rPr>
        <sz val="11"/>
        <rFont val="ＭＳ Ｐゴシック"/>
        <family val="3"/>
      </rPr>
      <t>の対数</t>
    </r>
    <rPh sb="9" eb="11">
      <t>タイスウ</t>
    </rPh>
    <phoneticPr fontId="3"/>
  </si>
  <si>
    <t>Average</t>
  </si>
  <si>
    <t>Average</t>
  </si>
  <si>
    <r>
      <t>サンプルの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11" eb="12">
      <t>チ</t>
    </rPh>
    <phoneticPr fontId="3"/>
  </si>
  <si>
    <r>
      <t xml:space="preserve">50uM TE
</t>
    </r>
    <r>
      <rPr>
        <sz val="11"/>
        <rFont val="ＭＳ Ｐゴシック"/>
        <family val="3"/>
      </rPr>
      <t>の希釈倍率</t>
    </r>
    <rPh sb="9" eb="13">
      <t>キシャクバイリツ</t>
    </rPh>
    <phoneticPr fontId="3"/>
  </si>
  <si>
    <r>
      <t>50uM</t>
    </r>
    <r>
      <rPr>
        <sz val="11"/>
        <rFont val="ＭＳ Ｐゴシック"/>
        <family val="3"/>
      </rPr>
      <t>基準
ORAC</t>
    </r>
    <rPh sb="4" eb="6">
      <t>キジュン</t>
    </rPh>
    <phoneticPr fontId="3"/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</si>
  <si>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</si>
  <si>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t>Net AUC</t>
  </si>
  <si>
    <t>検量線範囲</t>
    <rPh sb="0" eb="1">
      <t>ケン</t>
    </rPh>
    <rPh sb="1" eb="2">
      <t>リョウ</t>
    </rPh>
    <rPh sb="2" eb="3">
      <t>セン</t>
    </rPh>
    <rPh sb="3" eb="5">
      <t>ハンイ</t>
    </rPh>
    <phoneticPr fontId="3"/>
  </si>
  <si>
    <r>
      <t>ORAC
(</t>
    </r>
    <r>
      <rPr>
        <b/>
        <sz val="11"/>
        <rFont val="ＭＳ Ｐゴシック"/>
        <family val="3"/>
      </rPr>
      <t>暫定</t>
    </r>
    <r>
      <rPr>
        <b/>
        <sz val="11"/>
        <rFont val="Arial"/>
        <family val="2"/>
      </rPr>
      <t>)</t>
    </r>
    <rPh sb="6" eb="8">
      <t>ザンテイ</t>
    </rPh>
    <phoneticPr fontId="3"/>
  </si>
  <si>
    <t>Average</t>
  </si>
  <si>
    <t>C</t>
  </si>
  <si>
    <t>B</t>
  </si>
  <si>
    <t>D</t>
  </si>
  <si>
    <t>E</t>
  </si>
  <si>
    <t>F</t>
  </si>
  <si>
    <t>G</t>
  </si>
  <si>
    <r>
      <t>各列毎のサンプルの</t>
    </r>
    <r>
      <rPr>
        <sz val="11"/>
        <rFont val="Arial"/>
        <family val="2"/>
      </rPr>
      <t xml:space="preserve"> AUC </t>
    </r>
    <r>
      <rPr>
        <sz val="11"/>
        <rFont val="ＭＳ Ｐゴシック"/>
        <family val="3"/>
      </rPr>
      <t>の合計</t>
    </r>
    <rPh sb="0" eb="1">
      <t>カク</t>
    </rPh>
    <rPh sb="1" eb="2">
      <t>レツ</t>
    </rPh>
    <rPh sb="2" eb="3">
      <t>ゴト</t>
    </rPh>
    <rPh sb="15" eb="17">
      <t>ゴウケイ</t>
    </rPh>
    <phoneticPr fontId="3"/>
  </si>
  <si>
    <t>G08</t>
  </si>
  <si>
    <t>実験者</t>
    <rPh sb="0" eb="3">
      <t>ジッケンシャ</t>
    </rPh>
    <phoneticPr fontId="3"/>
  </si>
  <si>
    <t>↑何も無いときは「特になし」と入れる</t>
    <rPh sb="1" eb="2">
      <t>ナニ</t>
    </rPh>
    <rPh sb="3" eb="4">
      <t>ナ</t>
    </rPh>
    <rPh sb="9" eb="10">
      <t>トク</t>
    </rPh>
    <rPh sb="15" eb="16">
      <t>イ</t>
    </rPh>
    <phoneticPr fontId="3"/>
  </si>
  <si>
    <t>ORAC</t>
  </si>
  <si>
    <t>Blank、Trolox の f i min/f 0 min 平均値</t>
    <rPh sb="31" eb="34">
      <t>ヘイキンチ</t>
    </rPh>
    <phoneticPr fontId="3"/>
  </si>
  <si>
    <t>Blank, Trolox Average</t>
  </si>
  <si>
    <r>
      <t xml:space="preserve">plate </t>
    </r>
    <r>
      <rPr>
        <b/>
        <sz val="11"/>
        <rFont val="ＭＳ Ｐゴシック"/>
        <family val="3"/>
      </rPr>
      <t>の左右差</t>
    </r>
    <rPh sb="7" eb="9">
      <t>サユウ</t>
    </rPh>
    <rPh sb="9" eb="10">
      <t>サ</t>
    </rPh>
    <phoneticPr fontId="3"/>
  </si>
  <si>
    <r>
      <t xml:space="preserve">plate </t>
    </r>
    <r>
      <rPr>
        <sz val="11"/>
        <rFont val="ＭＳ Ｐゴシック"/>
        <family val="3"/>
      </rPr>
      <t>の上下差</t>
    </r>
    <rPh sb="7" eb="9">
      <t>ジョウゲ</t>
    </rPh>
    <rPh sb="9" eb="10">
      <t>サ</t>
    </rPh>
    <phoneticPr fontId="3"/>
  </si>
  <si>
    <t>avg.</t>
  </si>
  <si>
    <t>STD3</t>
  </si>
  <si>
    <t>○</t>
  </si>
  <si>
    <t>STD4</t>
  </si>
  <si>
    <t>D9</t>
  </si>
  <si>
    <t>太枠内を入力する</t>
    <rPh sb="0" eb="1">
      <t>フト</t>
    </rPh>
    <rPh sb="1" eb="2">
      <t>ワク</t>
    </rPh>
    <rPh sb="2" eb="3">
      <t>ナイ</t>
    </rPh>
    <rPh sb="4" eb="6">
      <t>ニュウリョク</t>
    </rPh>
    <phoneticPr fontId="3"/>
  </si>
  <si>
    <t>B2</t>
  </si>
  <si>
    <t>B6</t>
  </si>
  <si>
    <t>B7</t>
  </si>
  <si>
    <t>値のぶれ</t>
    <rPh sb="0" eb="1">
      <t>アタイ</t>
    </rPh>
    <phoneticPr fontId="3"/>
  </si>
  <si>
    <t>ぶれ</t>
  </si>
  <si>
    <t>Well</t>
  </si>
  <si>
    <t>Repeat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</si>
  <si>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</si>
  <si>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</si>
  <si>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</si>
  <si>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</si>
  <si>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</si>
  <si>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</si>
  <si>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</si>
  <si>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</si>
  <si>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</si>
  <si>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</si>
  <si>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</si>
  <si>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</si>
  <si>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</si>
  <si>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</si>
  <si>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</si>
  <si>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</si>
  <si>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</si>
  <si>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</si>
  <si>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</si>
  <si>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</si>
  <si>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</si>
  <si>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</si>
  <si>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</si>
  <si>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</si>
  <si>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</si>
  <si>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</si>
  <si>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</si>
  <si>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</si>
  <si>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</si>
  <si>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</si>
  <si>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</si>
  <si>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</si>
  <si>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</si>
  <si>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</si>
  <si>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</si>
  <si>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</si>
  <si>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</si>
  <si>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</si>
  <si>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</si>
  <si>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</si>
  <si>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</si>
  <si>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</si>
  <si>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</si>
  <si>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</si>
  <si>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</si>
  <si>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</si>
  <si>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</si>
  <si>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</si>
  <si>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</si>
  <si>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</si>
  <si>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</si>
  <si>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</si>
  <si>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G04</t>
  </si>
  <si>
    <t>G05</t>
  </si>
  <si>
    <t>G06</t>
  </si>
  <si>
    <t>G07</t>
  </si>
  <si>
    <t>CV</t>
  </si>
  <si>
    <r>
      <t xml:space="preserve">ORAC
</t>
    </r>
    <r>
      <rPr>
        <b/>
        <sz val="11"/>
        <rFont val="ＭＳ Ｐゴシック"/>
        <family val="3"/>
      </rPr>
      <t>予測値
(</t>
    </r>
    <r>
      <rPr>
        <b/>
        <sz val="11"/>
        <rFont val="Symbol"/>
        <family val="1"/>
      </rPr>
      <t>m</t>
    </r>
    <r>
      <rPr>
        <b/>
        <sz val="11"/>
        <rFont val="ＭＳ Ｐゴシック"/>
        <family val="3"/>
      </rPr>
      <t>mol TE/L)</t>
    </r>
    <rPh sb="5" eb="8">
      <t>ヨソクチ</t>
    </rPh>
    <phoneticPr fontId="3"/>
  </si>
  <si>
    <t>TECAN SPECTRAFluor Plus</t>
  </si>
  <si>
    <t>コロナ電気MTP-650FA</t>
  </si>
  <si>
    <t>自動</t>
    <rPh sb="0" eb="2">
      <t>ジドウ</t>
    </rPh>
    <phoneticPr fontId="3"/>
  </si>
  <si>
    <t>手動</t>
    <rPh sb="0" eb="2">
      <t>シュドウ</t>
    </rPh>
    <phoneticPr fontId="3"/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</si>
  <si>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</si>
  <si>
    <r>
      <t>データ処理シート</t>
    </r>
    <r>
      <rPr>
        <b/>
        <sz val="14"/>
        <rFont val="Arial"/>
        <family val="2"/>
      </rPr>
      <t xml:space="preserve"> No. 4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</si>
  <si>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sz val="11"/>
        <rFont val="ＭＳ Ｐゴシック"/>
        <family val="3"/>
      </rPr>
      <t>標準溶液</t>
    </r>
    <rPh sb="6" eb="10">
      <t>ヒョウジュンヨウエキ</t>
    </rPh>
    <phoneticPr fontId="3"/>
  </si>
  <si>
    <t>サンプル</t>
  </si>
  <si>
    <t>赤字 の部分のみ入力</t>
  </si>
  <si>
    <t>実験日</t>
  </si>
  <si>
    <t>実験番号</t>
  </si>
  <si>
    <t>実施機関</t>
  </si>
  <si>
    <t>G3</t>
  </si>
  <si>
    <t>G10</t>
  </si>
  <si>
    <t>A</t>
  </si>
  <si>
    <t>B</t>
  </si>
  <si>
    <t>C</t>
  </si>
  <si>
    <t>D</t>
  </si>
  <si>
    <t>E</t>
  </si>
  <si>
    <t>F</t>
  </si>
  <si>
    <t>↑</t>
  </si>
  <si>
    <t>希釈倍率が自動計算と異なる場合は手入力</t>
    <rPh sb="0" eb="2">
      <t>キシャク</t>
    </rPh>
    <rPh sb="2" eb="4">
      <t>バイリツ</t>
    </rPh>
    <rPh sb="5" eb="7">
      <t>ジドウ</t>
    </rPh>
    <rPh sb="7" eb="9">
      <t>ケイサン</t>
    </rPh>
    <rPh sb="10" eb="11">
      <t>コト</t>
    </rPh>
    <rPh sb="13" eb="15">
      <t>バアイ</t>
    </rPh>
    <rPh sb="16" eb="17">
      <t>テ</t>
    </rPh>
    <rPh sb="17" eb="19">
      <t>ニュウリョク</t>
    </rPh>
    <phoneticPr fontId="3"/>
  </si>
  <si>
    <t>C2</t>
  </si>
  <si>
    <t>D2</t>
  </si>
  <si>
    <t>C3</t>
  </si>
  <si>
    <t>D3</t>
  </si>
  <si>
    <t>C4</t>
  </si>
  <si>
    <t>D4</t>
  </si>
  <si>
    <t>C5</t>
  </si>
  <si>
    <t>D5</t>
  </si>
  <si>
    <t>C6</t>
  </si>
  <si>
    <t>D6</t>
  </si>
  <si>
    <t>C7</t>
  </si>
  <si>
    <t>D7</t>
  </si>
  <si>
    <t>使用機器</t>
    <rPh sb="0" eb="4">
      <t>シヨウキキ</t>
    </rPh>
    <phoneticPr fontId="3"/>
  </si>
  <si>
    <t>Time
(min)</t>
  </si>
  <si>
    <t>Blank</t>
  </si>
  <si>
    <t>Trolox</t>
  </si>
  <si>
    <t>50 uM</t>
  </si>
  <si>
    <t>B11</t>
  </si>
  <si>
    <t>G2</t>
  </si>
  <si>
    <t>G11</t>
  </si>
  <si>
    <t>G6</t>
  </si>
  <si>
    <t>G7</t>
  </si>
  <si>
    <t>G5</t>
  </si>
  <si>
    <t>G8</t>
  </si>
  <si>
    <t>B4</t>
  </si>
  <si>
    <t>B9</t>
  </si>
  <si>
    <t>G4</t>
  </si>
  <si>
    <t>G9</t>
  </si>
  <si>
    <t>B3</t>
  </si>
  <si>
    <t>B10</t>
  </si>
  <si>
    <t>検量線範囲以下</t>
    <rPh sb="0" eb="1">
      <t>ケン</t>
    </rPh>
    <rPh sb="1" eb="2">
      <t>リョウ</t>
    </rPh>
    <rPh sb="2" eb="3">
      <t>セン</t>
    </rPh>
    <rPh sb="3" eb="5">
      <t>ハンイ</t>
    </rPh>
    <rPh sb="5" eb="7">
      <t>イカ</t>
    </rPh>
    <phoneticPr fontId="3"/>
  </si>
  <si>
    <t>↓</t>
  </si>
  <si>
    <t>↑↑</t>
  </si>
  <si>
    <t>●</t>
  </si>
  <si>
    <t>○</t>
  </si>
  <si>
    <t>コメント</t>
  </si>
  <si>
    <t>OK</t>
  </si>
  <si>
    <t>Net AUC</t>
  </si>
  <si>
    <t>Net AUC (8-90)</t>
  </si>
  <si>
    <t>average</t>
  </si>
  <si>
    <r>
      <t xml:space="preserve">2. </t>
    </r>
    <r>
      <rPr>
        <b/>
        <sz val="14"/>
        <rFont val="ＭＳ Ｐゴシック"/>
        <family val="3"/>
      </rPr>
      <t>データグラフの確認</t>
    </r>
    <rPh sb="10" eb="12">
      <t>カクニン</t>
    </rPh>
    <phoneticPr fontId="3"/>
  </si>
  <si>
    <t>AUC (8-90)</t>
  </si>
  <si>
    <t>●</t>
  </si>
  <si>
    <t>○</t>
  </si>
  <si>
    <t>「ぶれ」は、【|平均-値|÷平均】で算出</t>
    <rPh sb="8" eb="10">
      <t>ヘイキン</t>
    </rPh>
    <rPh sb="11" eb="12">
      <t>アタイ</t>
    </rPh>
    <rPh sb="14" eb="16">
      <t>ヘイキン</t>
    </rPh>
    <rPh sb="18" eb="20">
      <t>サンシュツ</t>
    </rPh>
    <phoneticPr fontId="3"/>
  </si>
  <si>
    <t>データグラフ</t>
  </si>
  <si>
    <r>
      <t>データ処理シート</t>
    </r>
    <r>
      <rPr>
        <b/>
        <sz val="14"/>
        <rFont val="Arial"/>
        <family val="2"/>
      </rPr>
      <t xml:space="preserve"> No. 3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</si>
  <si>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データ処理シート</t>
    </r>
    <r>
      <rPr>
        <b/>
        <sz val="14"/>
        <rFont val="Arial"/>
        <family val="2"/>
      </rPr>
      <t xml:space="preserve"> No. 2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3"/>
  </si>
  <si>
    <r>
      <t>Trolox</t>
    </r>
    <r>
      <rPr>
        <b/>
        <sz val="11"/>
        <rFont val="ＭＳ Ｐゴシック"/>
        <family val="3"/>
      </rPr>
      <t>　</t>
    </r>
    <r>
      <rPr>
        <b/>
        <sz val="11"/>
        <rFont val="Arial"/>
        <family val="2"/>
      </rPr>
      <t>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</si>
  <si>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 xml:space="preserve">f </t>
    </r>
    <r>
      <rPr>
        <b/>
        <i/>
        <vertAlign val="subscript"/>
        <sz val="14"/>
        <rFont val="Arial"/>
        <family val="2"/>
      </rPr>
      <t>i min</t>
    </r>
    <r>
      <rPr>
        <b/>
        <i/>
        <sz val="14"/>
        <rFont val="Arial"/>
        <family val="2"/>
      </rPr>
      <t xml:space="preserve">/f </t>
    </r>
    <r>
      <rPr>
        <b/>
        <i/>
        <vertAlign val="subscript"/>
        <sz val="14"/>
        <rFont val="Arial"/>
        <family val="2"/>
      </rPr>
      <t>0 min</t>
    </r>
  </si>
  <si>
    <t>S.D.</t>
  </si>
  <si>
    <t>検量線</t>
    <rPh sb="0" eb="2">
      <t>ケンリョウ</t>
    </rPh>
    <rPh sb="2" eb="3">
      <t>セン</t>
    </rPh>
    <phoneticPr fontId="3"/>
  </si>
  <si>
    <t>average</t>
  </si>
  <si>
    <t>S.D.</t>
  </si>
  <si>
    <t>R.S.D.</t>
  </si>
  <si>
    <t>サンプル</t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</si>
  <si>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</si>
  <si>
    <r>
      <t>基礎データ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</rPr>
      <t>変更しないこと</t>
    </r>
    <r>
      <rPr>
        <b/>
        <sz val="14"/>
        <rFont val="Arial"/>
        <family val="2"/>
      </rPr>
      <t>)</t>
    </r>
    <rPh sb="0" eb="2">
      <t>キソ</t>
    </rPh>
    <rPh sb="7" eb="9">
      <t>ヘンコウ</t>
    </rPh>
    <phoneticPr fontId="3"/>
  </si>
  <si>
    <t>G</t>
  </si>
  <si>
    <t>H</t>
  </si>
  <si>
    <t>サンプル</t>
  </si>
  <si>
    <t>プレートレイアウト</t>
  </si>
  <si>
    <t>サンプル</t>
  </si>
  <si>
    <t>G10</t>
  </si>
  <si>
    <t>G11</t>
  </si>
  <si>
    <t>3. データシート</t>
  </si>
  <si>
    <t>well</t>
  </si>
  <si>
    <t>希釈倍率</t>
    <rPh sb="0" eb="2">
      <t>キシャク</t>
    </rPh>
    <rPh sb="2" eb="4">
      <t>バイリツ</t>
    </rPh>
    <phoneticPr fontId="3"/>
  </si>
  <si>
    <t>大日本住友製薬 Powerscan HT</t>
  </si>
  <si>
    <t>OK</t>
  </si>
  <si>
    <t>○</t>
  </si>
  <si>
    <t>陰性対照</t>
    <rPh sb="0" eb="2">
      <t>インセイ</t>
    </rPh>
    <rPh sb="2" eb="4">
      <t>ヨウセイタイショウ</t>
    </rPh>
    <phoneticPr fontId="3"/>
  </si>
  <si>
    <t>x 40</t>
  </si>
  <si>
    <t>x 80</t>
  </si>
  <si>
    <t>陽性対照</t>
    <rPh sb="0" eb="4">
      <t>ヨウセイタイショウ</t>
    </rPh>
    <phoneticPr fontId="3"/>
  </si>
  <si>
    <t>x 40</t>
  </si>
  <si>
    <r>
      <t>Stock solution</t>
    </r>
    <r>
      <rPr>
        <sz val="11"/>
        <rFont val="ＭＳ Ｐゴシック"/>
        <family val="3"/>
      </rPr>
      <t>の濃度 (uM)</t>
    </r>
    <rPh sb="15" eb="17">
      <t>ノウド</t>
    </rPh>
    <phoneticPr fontId="3"/>
  </si>
  <si>
    <t>陰性対照</t>
  </si>
  <si>
    <t>陽性対照</t>
  </si>
  <si>
    <t>検量線の判定</t>
    <rPh sb="0" eb="3">
      <t>ケンリョウセン</t>
    </rPh>
    <rPh sb="4" eb="6">
      <t>ハンテイ</t>
    </rPh>
    <phoneticPr fontId="3"/>
  </si>
  <si>
    <t>陰性対照</t>
    <rPh sb="0" eb="4">
      <t>インセイタイショウ</t>
    </rPh>
    <phoneticPr fontId="3"/>
  </si>
  <si>
    <t>x 40</t>
  </si>
  <si>
    <t>x 80</t>
  </si>
  <si>
    <r>
      <t>Blank AUC</t>
    </r>
    <r>
      <rPr>
        <sz val="11"/>
        <rFont val="ＭＳ Ｐゴシック"/>
        <family val="3"/>
      </rPr>
      <t>平均</t>
    </r>
    <rPh sb="9" eb="11">
      <t>ヘイキン</t>
    </rPh>
    <phoneticPr fontId="3"/>
  </si>
  <si>
    <t>サンプル</t>
  </si>
  <si>
    <t>AUC</t>
  </si>
  <si>
    <t>サンプル</t>
  </si>
  <si>
    <t>希釈倍率の対数</t>
    <rPh sb="0" eb="4">
      <t>キシャクバイリツ</t>
    </rPh>
    <rPh sb="5" eb="7">
      <t>タイスウ</t>
    </rPh>
    <phoneticPr fontId="3"/>
  </si>
  <si>
    <r>
      <t>net AUC</t>
    </r>
    <r>
      <rPr>
        <sz val="11"/>
        <rFont val="ＭＳ Ｐゴシック"/>
        <family val="3"/>
      </rPr>
      <t>の対数</t>
    </r>
    <rPh sb="8" eb="10">
      <t>タイスウ</t>
    </rPh>
    <phoneticPr fontId="3"/>
  </si>
  <si>
    <t>陰性対照の判定</t>
    <rPh sb="0" eb="4">
      <t>インセイタイショウ</t>
    </rPh>
    <rPh sb="5" eb="7">
      <t>ハンテイ</t>
    </rPh>
    <phoneticPr fontId="3"/>
  </si>
  <si>
    <t>陽性対照の判定</t>
    <rPh sb="0" eb="4">
      <t>ヨウセイタイショウ</t>
    </rPh>
    <rPh sb="5" eb="7">
      <t>ハンテイ</t>
    </rPh>
    <phoneticPr fontId="3"/>
  </si>
  <si>
    <t>希釈倍率</t>
    <rPh sb="0" eb="4">
      <t>キシャクバイリツ</t>
    </rPh>
    <phoneticPr fontId="3"/>
  </si>
  <si>
    <t>判定</t>
    <rPh sb="0" eb="2">
      <t>ハンテイ</t>
    </rPh>
    <phoneticPr fontId="3"/>
  </si>
  <si>
    <r>
      <rPr>
        <sz val="11"/>
        <rFont val="ＭＳ Ｐゴシック"/>
        <family val="3"/>
      </rPr>
      <t>検量線</t>
    </r>
    <r>
      <rPr>
        <sz val="11"/>
        <rFont val="Arial"/>
        <family val="2"/>
      </rPr>
      <t xml:space="preserve">
</t>
    </r>
    <r>
      <rPr>
        <sz val="11"/>
        <rFont val="ＭＳ Ｐゴシック"/>
        <family val="3"/>
      </rPr>
      <t>範囲</t>
    </r>
    <rPh sb="0" eb="1">
      <t>ケン</t>
    </rPh>
    <rPh sb="1" eb="2">
      <t>リョウ</t>
    </rPh>
    <rPh sb="2" eb="3">
      <t>セン</t>
    </rPh>
    <rPh sb="4" eb="6">
      <t>ハンイ</t>
    </rPh>
    <phoneticPr fontId="3"/>
  </si>
  <si>
    <t>ORAC</t>
  </si>
  <si>
    <t>F10</t>
  </si>
  <si>
    <t>E10</t>
  </si>
  <si>
    <t>F9</t>
  </si>
  <si>
    <t>E9</t>
  </si>
  <si>
    <t>F8</t>
  </si>
  <si>
    <t>E8</t>
  </si>
  <si>
    <t>F7</t>
  </si>
  <si>
    <t>E7</t>
  </si>
  <si>
    <t>F6</t>
  </si>
  <si>
    <t>E6</t>
  </si>
  <si>
    <t>F5</t>
  </si>
  <si>
    <t>E5</t>
  </si>
  <si>
    <t>F4</t>
  </si>
  <si>
    <t>E4</t>
  </si>
  <si>
    <t>F3</t>
  </si>
  <si>
    <t>E3</t>
  </si>
  <si>
    <t>F2</t>
  </si>
  <si>
    <t>E2</t>
  </si>
  <si>
    <t>↓</t>
  </si>
  <si>
    <r>
      <t>blank</t>
    </r>
    <r>
      <rPr>
        <sz val="11"/>
        <rFont val="ＭＳ Ｐゴシック"/>
        <family val="3"/>
      </rPr>
      <t>蛍光強度平均</t>
    </r>
    <rPh sb="5" eb="9">
      <t>ケイコウキョウド</t>
    </rPh>
    <rPh sb="9" eb="11">
      <t>ヘイキン</t>
    </rPh>
    <phoneticPr fontId="3"/>
  </si>
  <si>
    <r>
      <t>f120</t>
    </r>
    <r>
      <rPr>
        <sz val="11"/>
        <rFont val="ＭＳ Ｐゴシック"/>
        <family val="3"/>
      </rPr>
      <t>判定</t>
    </r>
    <rPh sb="4" eb="6">
      <t>ハンテイ</t>
    </rPh>
    <phoneticPr fontId="3"/>
  </si>
  <si>
    <r>
      <t>STD</t>
    </r>
    <r>
      <rPr>
        <sz val="11"/>
        <rFont val="ＭＳ Ｐゴシック"/>
        <family val="3"/>
      </rPr>
      <t>不採用セル数</t>
    </r>
    <rPh sb="3" eb="6">
      <t>フサイヨウ</t>
    </rPh>
    <rPh sb="8" eb="9">
      <t>カズ</t>
    </rPh>
    <phoneticPr fontId="3"/>
  </si>
  <si>
    <t>渡辺　純</t>
    <rPh sb="0" eb="2">
      <t>ワタナベ</t>
    </rPh>
    <rPh sb="3" eb="4">
      <t>ジュン</t>
    </rPh>
    <phoneticPr fontId="3"/>
  </si>
  <si>
    <t>f120判定</t>
    <rPh sb="4" eb="6">
      <t>ハンテイ</t>
    </rPh>
    <phoneticPr fontId="3"/>
  </si>
  <si>
    <t>検量線
範囲
f120判定</t>
    <rPh sb="0" eb="1">
      <t>ケン</t>
    </rPh>
    <rPh sb="1" eb="2">
      <t>リョウ</t>
    </rPh>
    <rPh sb="2" eb="3">
      <t>セン</t>
    </rPh>
    <rPh sb="4" eb="6">
      <t>ハンイ</t>
    </rPh>
    <rPh sb="11" eb="13">
      <t>ハンテイ</t>
    </rPh>
    <phoneticPr fontId="3"/>
  </si>
  <si>
    <t>ORAC値算出用の測定</t>
    <rPh sb="4" eb="5">
      <t>ヨソクチ</t>
    </rPh>
    <rPh sb="5" eb="7">
      <t>サンシュツ</t>
    </rPh>
    <rPh sb="7" eb="8">
      <t>ヨウ</t>
    </rPh>
    <rPh sb="9" eb="11">
      <t>ソクテイ</t>
    </rPh>
    <phoneticPr fontId="3"/>
  </si>
  <si>
    <t>食品総合研究所</t>
    <rPh sb="0" eb="7">
      <t>ショクヒンソウゴウケンキュウジョ</t>
    </rPh>
    <phoneticPr fontId="5"/>
  </si>
  <si>
    <t>測光</t>
    <rPh sb="0" eb="2">
      <t>ソッコウ</t>
    </rPh>
    <phoneticPr fontId="3"/>
  </si>
  <si>
    <t>上方</t>
    <rPh sb="0" eb="2">
      <t>ジョウホウ</t>
    </rPh>
    <phoneticPr fontId="3"/>
  </si>
  <si>
    <t>下方</t>
    <rPh sb="0" eb="2">
      <t>カホウ</t>
    </rPh>
    <phoneticPr fontId="3"/>
  </si>
  <si>
    <r>
      <t>L-ORAC</t>
    </r>
    <r>
      <rPr>
        <b/>
        <sz val="11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</t>
    </r>
    <r>
      <rPr>
        <b/>
        <sz val="9"/>
        <rFont val="Symbol"/>
        <family val="1"/>
      </rPr>
      <t>m</t>
    </r>
    <r>
      <rPr>
        <b/>
        <sz val="9"/>
        <rFont val="ＭＳ Ｐゴシック"/>
        <family val="3"/>
      </rPr>
      <t>molTE/L)</t>
    </r>
  </si>
  <si>
    <r>
      <t>50uM</t>
    </r>
    <r>
      <rPr>
        <sz val="10"/>
        <rFont val="ＭＳ Ｐゴシック"/>
        <family val="3"/>
      </rPr>
      <t>基準
ORAC</t>
    </r>
    <rPh sb="4" eb="6">
      <t>キジュン</t>
    </rPh>
    <phoneticPr fontId="3"/>
  </si>
  <si>
    <t>農研機構　食品総合研究所　食品機能研究領域</t>
  </si>
  <si>
    <t>農研機構　九州沖縄農業研究センター　機能性利用研究チーム</t>
  </si>
  <si>
    <t>↑</t>
  </si>
  <si>
    <t>実施機関の一例</t>
  </si>
  <si>
    <t>測定実施機関を書き加える</t>
  </si>
  <si>
    <t>渡辺　純</t>
  </si>
  <si>
    <t>沖　智之</t>
  </si>
  <si>
    <t>↑</t>
  </si>
  <si>
    <t>実験者の一例</t>
  </si>
  <si>
    <t>実験者名を書き加える</t>
  </si>
  <si>
    <t>Varioskan Ascent (ThermoFisher)</t>
  </si>
  <si>
    <t>↑</t>
  </si>
  <si>
    <t>プレートリーダーの一例</t>
  </si>
  <si>
    <t>使用するプレートリーダーを書き加える</t>
  </si>
  <si>
    <t>ワークショップ用試料の測定</t>
  </si>
  <si>
    <t>キュウリ</t>
  </si>
  <si>
    <t>レタス</t>
  </si>
  <si>
    <t>2016.9.15</t>
  </si>
  <si>
    <t>特になし</t>
    <rPh sb="0" eb="1">
      <t>トクニナシ</t>
    </rPh>
    <phoneticPr fontId="3"/>
  </si>
  <si>
    <t>Varioskan LUX (ThermoFisher)</t>
  </si>
  <si>
    <t>Trolox純度 (%)</t>
    <rPh sb="6" eb="8">
      <t>ジュンド</t>
    </rPh>
    <phoneticPr fontId="3"/>
  </si>
  <si>
    <t>2,10</t>
  </si>
  <si>
    <t>3,9</t>
  </si>
  <si>
    <t>4,8</t>
  </si>
  <si>
    <t>5,7</t>
  </si>
  <si>
    <t>3</t>
  </si>
  <si>
    <t>4</t>
  </si>
  <si>
    <t>5</t>
  </si>
  <si>
    <t>6</t>
  </si>
  <si>
    <t>7</t>
  </si>
  <si>
    <t>8</t>
  </si>
  <si>
    <t>5,7</t>
  </si>
  <si>
    <t>4,8</t>
  </si>
  <si>
    <t>3,9</t>
  </si>
  <si>
    <t>2,10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</si>
</sst>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  <numFmt numFmtId="182" formatCode="0.000000_ "/>
    <numFmt numFmtId="183" formatCode="0.0%"/>
    <numFmt numFmtId="184" formatCode="0.0"/>
    <numFmt numFmtId="185" formatCode="0.000"/>
    <numFmt numFmtId="186" formatCode="0_);[Red]\(0\)"/>
  </numFmts>
  <fonts count="47">
    <font>
      <sz val="11"/>
      <name val="ＭＳ Ｐゴシック"/>
      <family val="3"/>
    </font>
    <font>
      <sz val="10"/>
      <name val="Arial"/>
      <family val="2"/>
    </font>
    <font>
      <b/>
      <sz val="11"/>
      <color indexed="8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Wingdings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Arial"/>
      <family val="2"/>
    </font>
    <font>
      <sz val="11"/>
      <name val="Tahoma"/>
      <family val="2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name val="Symbol"/>
      <family val="1"/>
    </font>
    <font>
      <sz val="11"/>
      <name val="Symbol"/>
      <family val="1"/>
    </font>
    <font>
      <sz val="14"/>
      <name val="ＭＳ Ｐゴシック"/>
      <family val="3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mbria"/>
      <family val="3"/>
      <scheme val="major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name val="ＭＳ Ｐゴシック"/>
      <family val="3"/>
    </font>
    <font>
      <sz val="2.75"/>
      <color rgb="FF000000"/>
      <name val="Arial"/>
      <family val="2"/>
    </font>
    <font>
      <sz val="3.5"/>
      <color rgb="FF000000"/>
      <name val="Arial"/>
      <family val="2"/>
    </font>
    <font>
      <sz val="3"/>
      <color rgb="FF000000"/>
      <name val="Arial"/>
      <family val="2"/>
    </font>
    <font>
      <sz val="8"/>
      <color rgb="FF000000"/>
      <name val="Arial"/>
      <family val="2"/>
    </font>
    <font>
      <sz val="8.75"/>
      <color rgb="FF000000"/>
      <name val="Arial"/>
      <family val="2"/>
    </font>
    <font>
      <sz val="4"/>
      <color rgb="FF000000"/>
      <name val="ＭＳ Ｐゴシック"/>
      <family val="2"/>
    </font>
    <font>
      <sz val="3.5"/>
      <color rgb="FF000000"/>
      <name val="ＭＳ Ｐゴシック"/>
      <family val="2"/>
    </font>
    <font>
      <sz val="3.25"/>
      <color rgb="FF000000"/>
      <name val="ＭＳ Ｐゴシック"/>
      <family val="2"/>
    </font>
    <font>
      <sz val="10.25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ＭＳ Ｐゴシック"/>
      <family val="2"/>
    </font>
  </fonts>
  <fills count="14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9ACC"/>
        <bgColor indexed="64"/>
      </patternFill>
    </fill>
  </fills>
  <borders count="13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 style="thick">
        <color indexed="10"/>
      </right>
      <top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 style="thick"/>
      <bottom style="thick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medium"/>
      <top style="thin"/>
      <bottom/>
    </border>
    <border>
      <left style="medium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ck">
        <color indexed="10"/>
      </left>
      <right style="thick">
        <color indexed="10"/>
      </right>
      <top/>
      <bottom style="medium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/>
      <right style="thin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ck"/>
      <right style="thin"/>
      <top/>
      <bottom/>
    </border>
    <border>
      <left/>
      <right style="thin"/>
      <top/>
      <bottom style="thick"/>
    </border>
    <border>
      <left/>
      <right style="medium"/>
      <top style="thin"/>
      <bottom style="thin"/>
    </border>
    <border>
      <left style="thin"/>
      <right style="thick"/>
      <top/>
      <bottom style="thin"/>
    </border>
    <border>
      <left style="thin"/>
      <right style="thick"/>
      <top/>
      <bottom/>
    </border>
    <border>
      <left/>
      <right style="medium"/>
      <top/>
      <bottom style="thin"/>
    </border>
    <border>
      <left style="medium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ck">
        <color rgb="FF3366FF"/>
      </left>
      <right style="thick">
        <color rgb="FF3366FF"/>
      </right>
      <top style="thick">
        <color rgb="FF3366FF"/>
      </top>
      <bottom style="thick">
        <color rgb="FF3366FF"/>
      </bottom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thick"/>
    </border>
    <border>
      <left style="medium"/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 style="medium">
        <color rgb="FF000000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</borders>
  <cellStyleXfs count="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</cellStyleXfs>
  <cellXfs count="5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 wrapText="1"/>
    </xf>
    <xf numFmtId="179" fontId="4" fillId="0" borderId="24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177" fontId="5" fillId="4" borderId="27" xfId="0" applyNumberFormat="1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>
      <alignment horizontal="center" vertical="center"/>
    </xf>
    <xf numFmtId="177" fontId="5" fillId="4" borderId="29" xfId="0" applyNumberFormat="1" applyFont="1" applyFill="1" applyBorder="1" applyAlignment="1">
      <alignment horizontal="center" vertical="center"/>
    </xf>
    <xf numFmtId="177" fontId="5" fillId="3" borderId="27" xfId="0" applyNumberFormat="1" applyFont="1" applyFill="1" applyBorder="1" applyAlignment="1">
      <alignment horizontal="center" vertical="center"/>
    </xf>
    <xf numFmtId="177" fontId="5" fillId="3" borderId="28" xfId="0" applyNumberFormat="1" applyFont="1" applyFill="1" applyBorder="1" applyAlignment="1">
      <alignment horizontal="center" vertical="center"/>
    </xf>
    <xf numFmtId="177" fontId="5" fillId="3" borderId="29" xfId="0" applyNumberFormat="1" applyFont="1" applyFill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9" fontId="5" fillId="0" borderId="3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9" fontId="5" fillId="0" borderId="39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vertical="center" shrinkToFit="1"/>
    </xf>
    <xf numFmtId="182" fontId="6" fillId="0" borderId="42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6" fillId="6" borderId="2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7" fontId="5" fillId="0" borderId="47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49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43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5" fillId="0" borderId="34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79" fontId="5" fillId="0" borderId="14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2" fillId="3" borderId="54" xfId="0" applyFont="1" applyFill="1" applyBorder="1" applyAlignment="1">
      <alignment horizontal="center" vertical="center" shrinkToFit="1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0" fontId="6" fillId="6" borderId="2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179" fontId="5" fillId="0" borderId="58" xfId="0" applyNumberFormat="1" applyFont="1" applyBorder="1" applyAlignment="1">
      <alignment horizontal="right" vertical="center" shrinkToFit="1"/>
    </xf>
    <xf numFmtId="0" fontId="5" fillId="0" borderId="59" xfId="0" applyFont="1" applyBorder="1" applyAlignment="1">
      <alignment horizontal="center" vertical="center" shrinkToFit="1"/>
    </xf>
    <xf numFmtId="179" fontId="5" fillId="0" borderId="60" xfId="0" applyNumberFormat="1" applyFont="1" applyBorder="1" applyAlignment="1">
      <alignment horizontal="right" vertical="center" shrinkToFit="1"/>
    </xf>
    <xf numFmtId="177" fontId="5" fillId="0" borderId="34" xfId="0" applyNumberFormat="1" applyFont="1" applyBorder="1" applyAlignment="1">
      <alignment horizontal="right" vertical="center" shrinkToFit="1"/>
    </xf>
    <xf numFmtId="177" fontId="5" fillId="0" borderId="61" xfId="0" applyNumberFormat="1" applyFont="1" applyBorder="1" applyAlignment="1">
      <alignment horizontal="right" vertical="center" shrinkToFit="1"/>
    </xf>
    <xf numFmtId="183" fontId="5" fillId="0" borderId="47" xfId="0" applyNumberFormat="1" applyFont="1" applyBorder="1" applyAlignment="1">
      <alignment horizontal="right" vertical="center" shrinkToFit="1"/>
    </xf>
    <xf numFmtId="183" fontId="5" fillId="0" borderId="62" xfId="0" applyNumberFormat="1" applyFont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12" fillId="6" borderId="4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18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" fillId="7" borderId="63" xfId="21" applyFill="1" applyBorder="1" applyAlignment="1" applyProtection="1">
      <alignment vertical="center" wrapText="1"/>
      <protection/>
    </xf>
    <xf numFmtId="0" fontId="2" fillId="7" borderId="63" xfId="21" applyFont="1" applyFill="1" applyBorder="1" applyAlignment="1" applyProtection="1">
      <alignment horizontal="center" vertical="center" wrapText="1"/>
      <protection/>
    </xf>
    <xf numFmtId="0" fontId="4" fillId="8" borderId="42" xfId="21" applyFont="1" applyFill="1" applyBorder="1" applyAlignment="1" applyProtection="1">
      <alignment horizontal="center" vertical="center" wrapText="1"/>
      <protection/>
    </xf>
    <xf numFmtId="0" fontId="4" fillId="8" borderId="43" xfId="21" applyFont="1" applyFill="1" applyBorder="1" applyAlignment="1" applyProtection="1">
      <alignment horizontal="center" vertical="center" wrapText="1"/>
      <protection/>
    </xf>
    <xf numFmtId="0" fontId="4" fillId="8" borderId="14" xfId="21" applyFont="1" applyFill="1" applyBorder="1" applyAlignment="1" applyProtection="1">
      <alignment horizontal="center" vertical="center" wrapText="1"/>
      <protection/>
    </xf>
    <xf numFmtId="0" fontId="4" fillId="8" borderId="46" xfId="21" applyFont="1" applyFill="1" applyBorder="1" applyAlignment="1" applyProtection="1">
      <alignment horizontal="center" vertical="center" wrapText="1"/>
      <protection/>
    </xf>
    <xf numFmtId="0" fontId="4" fillId="8" borderId="56" xfId="21" applyFont="1" applyFill="1" applyBorder="1" applyAlignment="1" applyProtection="1">
      <alignment horizontal="center" vertical="center" wrapText="1"/>
      <protection/>
    </xf>
    <xf numFmtId="0" fontId="4" fillId="8" borderId="32" xfId="21" applyFont="1" applyFill="1" applyBorder="1" applyAlignment="1" applyProtection="1">
      <alignment horizontal="center" vertical="center" wrapText="1"/>
      <protection/>
    </xf>
    <xf numFmtId="0" fontId="4" fillId="8" borderId="55" xfId="21" applyFont="1" applyFill="1" applyBorder="1" applyAlignment="1" applyProtection="1">
      <alignment horizontal="center" vertical="center" wrapText="1"/>
      <protection/>
    </xf>
    <xf numFmtId="0" fontId="2" fillId="0" borderId="43" xfId="21" applyFont="1" applyBorder="1" applyAlignment="1" applyProtection="1">
      <alignment horizontal="center" vertical="center" wrapText="1"/>
      <protection/>
    </xf>
    <xf numFmtId="176" fontId="2" fillId="0" borderId="55" xfId="21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8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82" fontId="6" fillId="0" borderId="11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2" fontId="6" fillId="3" borderId="42" xfId="0" applyNumberFormat="1" applyFont="1" applyFill="1" applyBorder="1" applyAlignment="1">
      <alignment vertical="center"/>
    </xf>
    <xf numFmtId="182" fontId="6" fillId="3" borderId="14" xfId="0" applyNumberFormat="1" applyFont="1" applyFill="1" applyBorder="1" applyAlignment="1">
      <alignment vertical="center"/>
    </xf>
    <xf numFmtId="182" fontId="6" fillId="3" borderId="43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shrinkToFit="1"/>
    </xf>
    <xf numFmtId="183" fontId="18" fillId="0" borderId="0" xfId="0" applyNumberFormat="1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9" fontId="12" fillId="0" borderId="46" xfId="0" applyNumberFormat="1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9" fontId="0" fillId="0" borderId="31" xfId="0" applyNumberForma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9" fontId="0" fillId="0" borderId="32" xfId="0" applyNumberForma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5" fillId="0" borderId="64" xfId="0" applyFont="1" applyBorder="1" applyAlignment="1">
      <alignment horizontal="center" vertical="center" shrinkToFit="1"/>
    </xf>
    <xf numFmtId="177" fontId="5" fillId="0" borderId="37" xfId="0" applyNumberFormat="1" applyFont="1" applyBorder="1" applyAlignment="1">
      <alignment horizontal="right" vertical="center" shrinkToFit="1"/>
    </xf>
    <xf numFmtId="183" fontId="5" fillId="0" borderId="4" xfId="0" applyNumberFormat="1" applyFont="1" applyBorder="1" applyAlignment="1">
      <alignment horizontal="right" vertical="center" shrinkToFit="1"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66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9" fillId="0" borderId="67" xfId="0" applyFont="1" applyBorder="1" applyAlignment="1" applyProtection="1">
      <alignment horizontal="left" vertical="center"/>
      <protection locked="0"/>
    </xf>
    <xf numFmtId="0" fontId="18" fillId="0" borderId="67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right" vertical="center"/>
    </xf>
    <xf numFmtId="0" fontId="24" fillId="0" borderId="14" xfId="21" applyFont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vertical="center"/>
      <protection/>
    </xf>
    <xf numFmtId="0" fontId="19" fillId="0" borderId="6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right" vertical="center"/>
      <protection/>
    </xf>
    <xf numFmtId="184" fontId="5" fillId="0" borderId="11" xfId="0" applyNumberFormat="1" applyFont="1" applyBorder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3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9" fontId="4" fillId="0" borderId="69" xfId="0" applyNumberFormat="1" applyFont="1" applyBorder="1" applyAlignment="1">
      <alignment horizontal="center" vertical="center" wrapText="1"/>
    </xf>
    <xf numFmtId="179" fontId="4" fillId="0" borderId="70" xfId="0" applyNumberFormat="1" applyFont="1" applyBorder="1" applyAlignment="1">
      <alignment horizontal="center" vertical="center" wrapText="1"/>
    </xf>
    <xf numFmtId="179" fontId="4" fillId="0" borderId="71" xfId="0" applyNumberFormat="1" applyFont="1" applyBorder="1" applyAlignment="1">
      <alignment horizontal="center" vertical="center" wrapText="1"/>
    </xf>
    <xf numFmtId="179" fontId="4" fillId="0" borderId="72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179" fontId="4" fillId="0" borderId="17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179" fontId="4" fillId="0" borderId="6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178" fontId="4" fillId="0" borderId="72" xfId="0" applyNumberFormat="1" applyFont="1" applyBorder="1" applyAlignment="1">
      <alignment horizontal="center" vertical="center" wrapText="1"/>
    </xf>
    <xf numFmtId="178" fontId="4" fillId="0" borderId="70" xfId="0" applyNumberFormat="1" applyFont="1" applyBorder="1" applyAlignment="1">
      <alignment horizontal="center" vertical="center" wrapText="1"/>
    </xf>
    <xf numFmtId="178" fontId="4" fillId="0" borderId="69" xfId="0" applyNumberFormat="1" applyFont="1" applyBorder="1" applyAlignment="1">
      <alignment horizontal="center" vertical="center" wrapText="1"/>
    </xf>
    <xf numFmtId="178" fontId="4" fillId="0" borderId="71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33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right" vertical="center"/>
    </xf>
    <xf numFmtId="176" fontId="6" fillId="3" borderId="39" xfId="0" applyNumberFormat="1" applyFont="1" applyFill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75" xfId="0" applyNumberFormat="1" applyFont="1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7" fontId="5" fillId="0" borderId="46" xfId="0" applyNumberFormat="1" applyFont="1" applyBorder="1" applyAlignment="1">
      <alignment vertical="center"/>
    </xf>
    <xf numFmtId="0" fontId="5" fillId="0" borderId="77" xfId="0" applyFont="1" applyBorder="1" applyAlignment="1">
      <alignment horizontal="right" vertical="center"/>
    </xf>
    <xf numFmtId="177" fontId="5" fillId="0" borderId="37" xfId="0" applyNumberFormat="1" applyFont="1" applyBorder="1" applyAlignment="1">
      <alignment vertical="center"/>
    </xf>
    <xf numFmtId="183" fontId="5" fillId="0" borderId="37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181" fontId="5" fillId="0" borderId="78" xfId="0" applyNumberFormat="1" applyFont="1" applyBorder="1" applyAlignment="1">
      <alignment vertical="center"/>
    </xf>
    <xf numFmtId="0" fontId="0" fillId="0" borderId="77" xfId="0" applyFill="1" applyBorder="1" applyAlignment="1">
      <alignment horizontal="center" vertical="center" wrapText="1"/>
    </xf>
    <xf numFmtId="179" fontId="5" fillId="0" borderId="79" xfId="0" applyNumberFormat="1" applyFont="1" applyBorder="1" applyAlignment="1">
      <alignment horizontal="right" vertical="center" shrinkToFit="1"/>
    </xf>
    <xf numFmtId="0" fontId="18" fillId="0" borderId="8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81" xfId="0" applyFont="1" applyBorder="1" applyAlignment="1" applyProtection="1">
      <alignment vertical="center"/>
      <protection locked="0"/>
    </xf>
    <xf numFmtId="0" fontId="6" fillId="0" borderId="82" xfId="0" applyFont="1" applyBorder="1" applyAlignment="1" applyProtection="1">
      <alignment vertical="center"/>
      <protection locked="0"/>
    </xf>
    <xf numFmtId="0" fontId="6" fillId="0" borderId="83" xfId="0" applyFont="1" applyBorder="1" applyAlignment="1" applyProtection="1">
      <alignment vertical="center"/>
      <protection locked="0"/>
    </xf>
    <xf numFmtId="0" fontId="12" fillId="3" borderId="84" xfId="0" applyFont="1" applyFill="1" applyBorder="1" applyAlignment="1" applyProtection="1">
      <alignment horizontal="center" vertical="center"/>
      <protection/>
    </xf>
    <xf numFmtId="0" fontId="6" fillId="4" borderId="82" xfId="0" applyFont="1" applyFill="1" applyBorder="1" applyAlignment="1" applyProtection="1">
      <alignment horizontal="center" vertical="center" wrapText="1"/>
      <protection/>
    </xf>
    <xf numFmtId="49" fontId="12" fillId="0" borderId="85" xfId="0" applyNumberFormat="1" applyFont="1" applyBorder="1" applyAlignment="1" applyProtection="1">
      <alignment vertical="center"/>
      <protection locked="0"/>
    </xf>
    <xf numFmtId="49" fontId="12" fillId="0" borderId="86" xfId="0" applyNumberFormat="1" applyFont="1" applyBorder="1" applyAlignment="1" applyProtection="1">
      <alignment vertical="center"/>
      <protection locked="0"/>
    </xf>
    <xf numFmtId="0" fontId="2" fillId="7" borderId="87" xfId="0" applyFont="1" applyFill="1" applyBorder="1" applyAlignment="1" applyProtection="1">
      <alignment horizontal="center" vertical="center" wrapText="1"/>
      <protection locked="0"/>
    </xf>
    <xf numFmtId="0" fontId="4" fillId="0" borderId="8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179" fontId="4" fillId="0" borderId="35" xfId="0" applyNumberFormat="1" applyFont="1" applyBorder="1" applyAlignment="1">
      <alignment horizontal="center" vertical="center" wrapText="1"/>
    </xf>
    <xf numFmtId="179" fontId="4" fillId="0" borderId="36" xfId="0" applyNumberFormat="1" applyFont="1" applyBorder="1" applyAlignment="1">
      <alignment horizontal="center" vertical="center" wrapText="1"/>
    </xf>
    <xf numFmtId="179" fontId="4" fillId="0" borderId="88" xfId="0" applyNumberFormat="1" applyFont="1" applyBorder="1" applyAlignment="1">
      <alignment horizontal="center" vertical="center" wrapText="1"/>
    </xf>
    <xf numFmtId="179" fontId="4" fillId="0" borderId="89" xfId="0" applyNumberFormat="1" applyFont="1" applyBorder="1" applyAlignment="1">
      <alignment horizontal="center" vertical="center" wrapText="1"/>
    </xf>
    <xf numFmtId="178" fontId="4" fillId="0" borderId="36" xfId="0" applyNumberFormat="1" applyFont="1" applyBorder="1" applyAlignment="1">
      <alignment horizontal="center" vertical="center" wrapText="1"/>
    </xf>
    <xf numFmtId="178" fontId="4" fillId="0" borderId="35" xfId="0" applyNumberFormat="1" applyFont="1" applyBorder="1" applyAlignment="1">
      <alignment horizontal="center" vertical="center" wrapText="1"/>
    </xf>
    <xf numFmtId="0" fontId="28" fillId="0" borderId="0" xfId="0" applyFont="1" applyAlignment="1" applyProtection="1">
      <alignment vertical="center"/>
      <protection/>
    </xf>
    <xf numFmtId="49" fontId="24" fillId="0" borderId="35" xfId="21" applyNumberFormat="1" applyFont="1" applyBorder="1" applyAlignment="1" applyProtection="1">
      <alignment horizontal="center" vertical="center" shrinkToFit="1"/>
      <protection/>
    </xf>
    <xf numFmtId="182" fontId="6" fillId="0" borderId="0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185" fontId="5" fillId="0" borderId="18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6" fillId="3" borderId="39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184" fontId="5" fillId="0" borderId="64" xfId="0" applyNumberFormat="1" applyFont="1" applyBorder="1" applyAlignment="1">
      <alignment vertical="center"/>
    </xf>
    <xf numFmtId="0" fontId="4" fillId="8" borderId="90" xfId="21" applyFont="1" applyFill="1" applyBorder="1" applyAlignment="1" applyProtection="1">
      <alignment horizontal="center" vertical="center" wrapText="1"/>
      <protection/>
    </xf>
    <xf numFmtId="0" fontId="2" fillId="9" borderId="91" xfId="21" applyFont="1" applyFill="1" applyBorder="1" applyAlignment="1" applyProtection="1">
      <alignment horizontal="center" vertical="center" wrapText="1"/>
      <protection/>
    </xf>
    <xf numFmtId="0" fontId="2" fillId="9" borderId="92" xfId="21" applyFont="1" applyFill="1" applyBorder="1" applyAlignment="1" applyProtection="1">
      <alignment horizontal="center" vertical="center" wrapText="1"/>
      <protection/>
    </xf>
    <xf numFmtId="0" fontId="2" fillId="9" borderId="93" xfId="21" applyFont="1" applyFill="1" applyBorder="1" applyAlignment="1" applyProtection="1">
      <alignment horizontal="center" vertical="center" wrapText="1"/>
      <protection/>
    </xf>
    <xf numFmtId="184" fontId="2" fillId="9" borderId="94" xfId="21" applyNumberFormat="1" applyFont="1" applyFill="1" applyBorder="1" applyAlignment="1" applyProtection="1">
      <alignment horizontal="center" vertical="center" wrapText="1"/>
      <protection/>
    </xf>
    <xf numFmtId="184" fontId="2" fillId="9" borderId="90" xfId="21" applyNumberFormat="1" applyFont="1" applyFill="1" applyBorder="1" applyAlignment="1" applyProtection="1">
      <alignment horizontal="center" vertical="center" wrapText="1"/>
      <protection/>
    </xf>
    <xf numFmtId="184" fontId="2" fillId="9" borderId="95" xfId="21" applyNumberFormat="1" applyFont="1" applyFill="1" applyBorder="1" applyAlignment="1" applyProtection="1">
      <alignment horizontal="center" vertical="center" wrapText="1"/>
      <protection/>
    </xf>
    <xf numFmtId="0" fontId="24" fillId="0" borderId="91" xfId="21" applyFont="1" applyBorder="1" applyAlignment="1" applyProtection="1">
      <alignment horizontal="center" vertical="center" shrinkToFit="1"/>
      <protection/>
    </xf>
    <xf numFmtId="0" fontId="24" fillId="0" borderId="92" xfId="21" applyFont="1" applyBorder="1" applyAlignment="1" applyProtection="1">
      <alignment horizontal="center" vertical="center" shrinkToFit="1"/>
      <protection/>
    </xf>
    <xf numFmtId="0" fontId="24" fillId="0" borderId="96" xfId="21" applyFont="1" applyBorder="1" applyAlignment="1" applyProtection="1">
      <alignment horizontal="center" vertical="center" shrinkToFit="1"/>
      <protection/>
    </xf>
    <xf numFmtId="0" fontId="2" fillId="0" borderId="85" xfId="21" applyFont="1" applyBorder="1" applyAlignment="1" applyProtection="1">
      <alignment horizontal="center" vertical="center" wrapText="1"/>
      <protection/>
    </xf>
    <xf numFmtId="0" fontId="24" fillId="0" borderId="97" xfId="21" applyFont="1" applyBorder="1" applyAlignment="1" applyProtection="1">
      <alignment horizontal="center" vertical="center" shrinkToFit="1"/>
      <protection/>
    </xf>
    <xf numFmtId="0" fontId="2" fillId="0" borderId="94" xfId="21" applyFont="1" applyBorder="1" applyAlignment="1" applyProtection="1">
      <alignment horizontal="center" vertical="center" wrapText="1"/>
      <protection/>
    </xf>
    <xf numFmtId="0" fontId="2" fillId="0" borderId="90" xfId="21" applyFont="1" applyBorder="1" applyAlignment="1" applyProtection="1">
      <alignment horizontal="center" vertical="center" wrapText="1"/>
      <protection/>
    </xf>
    <xf numFmtId="176" fontId="2" fillId="0" borderId="98" xfId="21" applyNumberFormat="1" applyFont="1" applyBorder="1" applyAlignment="1" applyProtection="1">
      <alignment horizontal="center" vertical="center" wrapText="1"/>
      <protection/>
    </xf>
    <xf numFmtId="49" fontId="24" fillId="0" borderId="96" xfId="21" applyNumberFormat="1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84" xfId="0" applyFont="1" applyBorder="1" applyAlignment="1" applyProtection="1">
      <alignment vertical="center"/>
      <protection locked="0"/>
    </xf>
    <xf numFmtId="49" fontId="24" fillId="0" borderId="14" xfId="21" applyNumberFormat="1" applyFont="1" applyBorder="1" applyAlignment="1" applyProtection="1">
      <alignment horizontal="center" vertical="center" shrinkToFit="1"/>
      <protection/>
    </xf>
    <xf numFmtId="0" fontId="5" fillId="0" borderId="9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4" fillId="10" borderId="93" xfId="21" applyFont="1" applyFill="1" applyBorder="1" applyAlignment="1" applyProtection="1">
      <alignment horizontal="center" vertical="center" shrinkToFit="1"/>
      <protection/>
    </xf>
    <xf numFmtId="176" fontId="2" fillId="10" borderId="100" xfId="21" applyNumberFormat="1" applyFont="1" applyFill="1" applyBorder="1" applyAlignment="1" applyProtection="1">
      <alignment horizontal="center" vertical="center" wrapText="1"/>
      <protection/>
    </xf>
    <xf numFmtId="49" fontId="24" fillId="10" borderId="101" xfId="21" applyNumberFormat="1" applyFont="1" applyFill="1" applyBorder="1" applyAlignment="1" applyProtection="1">
      <alignment horizontal="center" vertical="center" shrinkToFit="1"/>
      <protection/>
    </xf>
    <xf numFmtId="0" fontId="5" fillId="0" borderId="79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0" fillId="0" borderId="10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12" fillId="3" borderId="28" xfId="0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right" vertical="center"/>
    </xf>
    <xf numFmtId="177" fontId="5" fillId="0" borderId="76" xfId="0" applyNumberFormat="1" applyFont="1" applyBorder="1" applyAlignment="1">
      <alignment vertical="center"/>
    </xf>
    <xf numFmtId="177" fontId="5" fillId="0" borderId="106" xfId="0" applyNumberFormat="1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177" fontId="5" fillId="0" borderId="19" xfId="0" applyNumberFormat="1" applyFont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4" borderId="29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177" fontId="5" fillId="0" borderId="38" xfId="0" applyNumberFormat="1" applyFont="1" applyBorder="1" applyAlignment="1">
      <alignment vertical="center"/>
    </xf>
    <xf numFmtId="177" fontId="5" fillId="0" borderId="107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105" xfId="0" applyFont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08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wrapText="1"/>
    </xf>
    <xf numFmtId="177" fontId="10" fillId="0" borderId="0" xfId="0" applyNumberFormat="1" applyFont="1" applyBorder="1" applyAlignment="1">
      <alignment horizontal="right" vertical="center" shrinkToFit="1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 shrinkToFit="1"/>
    </xf>
    <xf numFmtId="0" fontId="6" fillId="3" borderId="11" xfId="0" applyFont="1" applyFill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0" fontId="31" fillId="0" borderId="10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2" fontId="5" fillId="0" borderId="11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 applyProtection="1">
      <alignment vertical="center"/>
      <protection locked="0"/>
    </xf>
    <xf numFmtId="0" fontId="5" fillId="0" borderId="110" xfId="0" applyFont="1" applyBorder="1" applyAlignment="1" applyProtection="1">
      <alignment vertical="center"/>
      <protection locked="0"/>
    </xf>
    <xf numFmtId="0" fontId="6" fillId="0" borderId="111" xfId="0" applyFont="1" applyBorder="1" applyAlignment="1" applyProtection="1">
      <alignment vertical="center"/>
      <protection locked="0"/>
    </xf>
    <xf numFmtId="0" fontId="6" fillId="0" borderId="112" xfId="0" applyFont="1" applyBorder="1" applyAlignment="1" applyProtection="1">
      <alignment vertical="center"/>
      <protection locked="0"/>
    </xf>
    <xf numFmtId="186" fontId="24" fillId="0" borderId="96" xfId="21" applyNumberFormat="1" applyFont="1" applyBorder="1" applyAlignment="1" applyProtection="1">
      <alignment horizontal="center" vertical="center" shrinkToFit="1"/>
      <protection/>
    </xf>
    <xf numFmtId="186" fontId="12" fillId="0" borderId="113" xfId="0" applyNumberFormat="1" applyFont="1" applyBorder="1" applyAlignment="1" applyProtection="1">
      <alignment vertical="center"/>
      <protection locked="0"/>
    </xf>
    <xf numFmtId="49" fontId="24" fillId="0" borderId="92" xfId="21" applyNumberFormat="1" applyFont="1" applyBorder="1" applyAlignment="1" applyProtection="1">
      <alignment horizontal="center" vertical="center" shrinkToFit="1"/>
      <protection/>
    </xf>
    <xf numFmtId="186" fontId="24" fillId="0" borderId="91" xfId="21" applyNumberFormat="1" applyFont="1" applyBorder="1" applyAlignment="1" applyProtection="1">
      <alignment horizontal="center" vertical="center" shrinkToFit="1"/>
      <protection/>
    </xf>
    <xf numFmtId="186" fontId="24" fillId="0" borderId="97" xfId="21" applyNumberFormat="1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>
      <alignment vertical="center"/>
    </xf>
    <xf numFmtId="0" fontId="0" fillId="0" borderId="22" xfId="0" applyBorder="1" applyAlignment="1">
      <alignment vertical="center"/>
    </xf>
    <xf numFmtId="183" fontId="5" fillId="0" borderId="43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2" fillId="6" borderId="115" xfId="0" applyFont="1" applyFill="1" applyBorder="1" applyAlignment="1">
      <alignment horizontal="center" vertical="center" shrinkToFit="1"/>
    </xf>
    <xf numFmtId="0" fontId="12" fillId="11" borderId="26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5" fillId="0" borderId="114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1" fillId="4" borderId="4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13" fillId="0" borderId="44" xfId="0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 locked="0"/>
    </xf>
    <xf numFmtId="0" fontId="12" fillId="3" borderId="116" xfId="0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2" fillId="7" borderId="42" xfId="21" applyFont="1" applyFill="1" applyBorder="1" applyAlignment="1" applyProtection="1">
      <alignment horizontal="center" vertical="center" wrapText="1"/>
      <protection/>
    </xf>
    <xf numFmtId="0" fontId="2" fillId="7" borderId="43" xfId="21" applyFont="1" applyFill="1" applyBorder="1" applyAlignment="1" applyProtection="1">
      <alignment horizontal="center" vertical="center" wrapText="1"/>
      <protection/>
    </xf>
    <xf numFmtId="0" fontId="2" fillId="9" borderId="93" xfId="21" applyFont="1" applyFill="1" applyBorder="1" applyAlignment="1" applyProtection="1">
      <alignment horizontal="center" vertical="center" wrapText="1"/>
      <protection/>
    </xf>
    <xf numFmtId="0" fontId="2" fillId="9" borderId="95" xfId="21" applyFont="1" applyFill="1" applyBorder="1" applyAlignment="1" applyProtection="1">
      <alignment horizontal="center" vertical="center" wrapText="1"/>
      <protection/>
    </xf>
    <xf numFmtId="0" fontId="2" fillId="9" borderId="91" xfId="21" applyFont="1" applyFill="1" applyBorder="1" applyAlignment="1" applyProtection="1">
      <alignment horizontal="center" vertical="center" wrapText="1"/>
      <protection/>
    </xf>
    <xf numFmtId="0" fontId="2" fillId="9" borderId="94" xfId="21" applyFont="1" applyFill="1" applyBorder="1" applyAlignment="1" applyProtection="1">
      <alignment horizontal="center" vertical="center" wrapText="1"/>
      <protection/>
    </xf>
    <xf numFmtId="0" fontId="12" fillId="12" borderId="117" xfId="0" applyFont="1" applyFill="1" applyBorder="1" applyAlignment="1">
      <alignment horizontal="center" vertical="center"/>
    </xf>
    <xf numFmtId="0" fontId="12" fillId="12" borderId="118" xfId="0" applyFont="1" applyFill="1" applyBorder="1" applyAlignment="1">
      <alignment horizontal="center" vertical="center"/>
    </xf>
    <xf numFmtId="0" fontId="0" fillId="12" borderId="119" xfId="0" applyFill="1" applyBorder="1" applyAlignment="1">
      <alignment horizontal="center" vertical="center"/>
    </xf>
    <xf numFmtId="0" fontId="0" fillId="12" borderId="118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2" fillId="3" borderId="117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 wrapText="1"/>
    </xf>
    <xf numFmtId="0" fontId="6" fillId="9" borderId="121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122" xfId="0" applyFont="1" applyFill="1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/>
    </xf>
    <xf numFmtId="0" fontId="6" fillId="7" borderId="123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99" xfId="0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shrinkToFit="1"/>
    </xf>
    <xf numFmtId="0" fontId="15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3" borderId="5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177" fontId="10" fillId="0" borderId="108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7" fillId="0" borderId="4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14" fontId="0" fillId="0" borderId="3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6" fillId="6" borderId="61" xfId="0" applyFont="1" applyFill="1" applyBorder="1" applyAlignment="1">
      <alignment horizontal="center" vertical="center" wrapText="1"/>
    </xf>
    <xf numFmtId="0" fontId="6" fillId="6" borderId="7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2" fillId="10" borderId="117" xfId="0" applyFont="1" applyFill="1" applyBorder="1" applyAlignment="1">
      <alignment horizontal="center" vertical="center"/>
    </xf>
    <xf numFmtId="0" fontId="0" fillId="10" borderId="120" xfId="0" applyFill="1" applyBorder="1" applyAlignment="1">
      <alignment horizontal="center" vertical="center"/>
    </xf>
    <xf numFmtId="0" fontId="0" fillId="10" borderId="117" xfId="0" applyFill="1" applyBorder="1" applyAlignment="1">
      <alignment horizontal="center" vertical="center"/>
    </xf>
    <xf numFmtId="177" fontId="5" fillId="4" borderId="126" xfId="0" applyNumberFormat="1" applyFont="1" applyFill="1" applyBorder="1" applyAlignment="1">
      <alignment horizontal="center" vertical="center"/>
    </xf>
    <xf numFmtId="177" fontId="5" fillId="4" borderId="127" xfId="0" applyNumberFormat="1" applyFont="1" applyFill="1" applyBorder="1" applyAlignment="1">
      <alignment horizontal="center" vertical="center"/>
    </xf>
    <xf numFmtId="177" fontId="5" fillId="4" borderId="128" xfId="0" applyNumberFormat="1" applyFont="1" applyFill="1" applyBorder="1" applyAlignment="1">
      <alignment horizontal="center" vertical="center"/>
    </xf>
    <xf numFmtId="0" fontId="6" fillId="9" borderId="108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4" fontId="6" fillId="3" borderId="51" xfId="0" applyNumberFormat="1" applyFont="1" applyFill="1" applyBorder="1" applyAlignment="1">
      <alignment vertical="center"/>
    </xf>
    <xf numFmtId="184" fontId="6" fillId="3" borderId="36" xfId="0" applyNumberFormat="1" applyFont="1" applyFill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185" fontId="5" fillId="0" borderId="129" xfId="0" applyNumberFormat="1" applyFont="1" applyBorder="1" applyAlignment="1">
      <alignment vertical="center"/>
    </xf>
    <xf numFmtId="185" fontId="5" fillId="0" borderId="79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185" fontId="5" fillId="0" borderId="43" xfId="0" applyNumberFormat="1" applyFont="1" applyBorder="1" applyAlignment="1">
      <alignment vertical="center"/>
    </xf>
    <xf numFmtId="184" fontId="5" fillId="0" borderId="106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0" fontId="5" fillId="0" borderId="10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29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0" fontId="5" fillId="0" borderId="131" xfId="0" applyFont="1" applyBorder="1" applyAlignment="1">
      <alignment horizontal="right" vertical="center"/>
    </xf>
    <xf numFmtId="0" fontId="12" fillId="5" borderId="132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2" fillId="5" borderId="40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183" fontId="5" fillId="0" borderId="75" xfId="0" applyNumberFormat="1" applyFont="1" applyBorder="1" applyAlignment="1">
      <alignment horizontal="center" vertical="center"/>
    </xf>
    <xf numFmtId="183" fontId="5" fillId="0" borderId="32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5" xfId="0" applyNumberFormat="1" applyFont="1" applyBorder="1" applyAlignment="1">
      <alignment horizontal="center" vertical="center"/>
    </xf>
    <xf numFmtId="183" fontId="5" fillId="0" borderId="31" xfId="0" applyNumberFormat="1" applyFont="1" applyBorder="1" applyAlignment="1">
      <alignment horizontal="center" vertical="center"/>
    </xf>
    <xf numFmtId="0" fontId="12" fillId="11" borderId="115" xfId="0" applyFont="1" applyFill="1" applyBorder="1" applyAlignment="1">
      <alignment horizontal="center" vertical="center"/>
    </xf>
    <xf numFmtId="0" fontId="12" fillId="11" borderId="40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7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5" fillId="0" borderId="106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6" fillId="9" borderId="46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7" borderId="11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2" fillId="13" borderId="108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SOStyle" xfId="20"/>
    <cellStyle name="標準_コピー ～ 標品のORAC-1.xpt (0004)" xfId="21"/>
    <cellStyle name="ハイパーリンク" xfId="22"/>
    <cellStyle name="表示済みのハイパーリンク" xfId="23"/>
    <cellStyle name="ハイパーリンク" xfId="24"/>
    <cellStyle name="表示済みのハイパーリンク" xfId="25"/>
    <cellStyle name="ハイパーリンク" xfId="26"/>
    <cellStyle name="表示済みのハイパーリンク" xfId="27"/>
    <cellStyle name="ハイパーリンク" xfId="28"/>
    <cellStyle name="表示済みのハイパーリンク" xfId="29"/>
    <cellStyle name="ハイパーリンク" xfId="30"/>
    <cellStyle name="表示済みのハイパーリンク" xfId="31"/>
    <cellStyle name="ハイパーリンク" xfId="32"/>
    <cellStyle name="表示済みのハイパーリンク" xfId="33"/>
    <cellStyle name="ハイパーリンク" xfId="34"/>
    <cellStyle name="表示済みのハイパーリンク" xfId="35"/>
    <cellStyle name="ハイパーリンク" xfId="36"/>
    <cellStyle name="表示済みのハイパーリンク" xfId="3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022397"/>
        <c:axId val="18201574"/>
      </c:scatterChart>
      <c:valAx>
        <c:axId val="202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1574"/>
        <c:crosses val="autoZero"/>
        <c:crossBetween val="midCat"/>
        <c:dispUnits/>
      </c:val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925"/>
          <c:w val="0.85125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2'!$N$7:$N$67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2'!$O$7:$O$67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2'!$P$7:$P$67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2'!$Q$7:$Q$67</c:f>
              <c:numCache/>
            </c:numRef>
          </c:yVal>
          <c:smooth val="0"/>
        </c:ser>
        <c:axId val="35029095"/>
        <c:axId val="46826400"/>
      </c:scatterChart>
      <c:valAx>
        <c:axId val="35029095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6826400"/>
        <c:crosses val="autoZero"/>
        <c:crossBetween val="midCat"/>
        <c:dispUnits/>
      </c:valAx>
      <c:valAx>
        <c:axId val="46826400"/>
        <c:scaling>
          <c:orientation val="minMax"/>
        </c:scaling>
        <c:axPos val="l"/>
        <c:delete val="1"/>
        <c:majorTickMark val="out"/>
        <c:minorTickMark val="none"/>
        <c:tickLblPos val="nextTo"/>
        <c:crossAx val="35029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1825"/>
          <c:w val="0.85725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4'!$B$6:$B$66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4'!$D$6:$D$66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4'!$E$6:$E$66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18784417"/>
        <c:axId val="34842026"/>
      </c:scatterChart>
      <c:valAx>
        <c:axId val="1878441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34842026"/>
        <c:crosses val="autoZero"/>
        <c:crossBetween val="midCat"/>
        <c:dispUnits/>
      </c:valAx>
      <c:valAx>
        <c:axId val="34842026"/>
        <c:scaling>
          <c:orientation val="minMax"/>
        </c:scaling>
        <c:axPos val="l"/>
        <c:delete val="1"/>
        <c:majorTickMark val="out"/>
        <c:minorTickMark val="none"/>
        <c:tickLblPos val="nextTo"/>
        <c:crossAx val="18784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2'!$V$7:$V$67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2'!$W$7:$W$67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2'!$X$7:$X$67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2'!$Y$7:$Y$67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45142779"/>
        <c:axId val="3631828"/>
      </c:scatterChart>
      <c:valAx>
        <c:axId val="45142779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3631828"/>
        <c:crosses val="autoZero"/>
        <c:crossBetween val="midCat"/>
        <c:dispUnits/>
      </c:valAx>
      <c:valAx>
        <c:axId val="3631828"/>
        <c:scaling>
          <c:orientation val="minMax"/>
        </c:scaling>
        <c:axPos val="l"/>
        <c:delete val="1"/>
        <c:majorTickMark val="out"/>
        <c:minorTickMark val="none"/>
        <c:tickLblPos val="nextTo"/>
        <c:crossAx val="45142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5"/>
          <c:w val="0.84625"/>
          <c:h val="0.73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2'!$Z$7:$Z$67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2'!$AA$7:$AA$67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2'!$AB$7:$AB$67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2'!$AC$7:$AC$67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32686453"/>
        <c:axId val="25742622"/>
      </c:scatterChart>
      <c:valAx>
        <c:axId val="3268645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25742622"/>
        <c:crosses val="autoZero"/>
        <c:crossBetween val="midCat"/>
        <c:dispUnits/>
      </c:valAx>
      <c:valAx>
        <c:axId val="25742622"/>
        <c:scaling>
          <c:orientation val="minMax"/>
        </c:scaling>
        <c:axPos val="l"/>
        <c:delete val="1"/>
        <c:majorTickMark val="out"/>
        <c:minorTickMark val="none"/>
        <c:tickLblPos val="nextTo"/>
        <c:crossAx val="32686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2'!$AD$7:$AD$67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2'!$AE$7:$AE$67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2'!$AF$7:$AF$67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2'!$AG$7:$AG$67</c:f>
              <c:numCache/>
            </c:numRef>
          </c:yVal>
          <c:smooth val="0"/>
        </c:ser>
        <c:axId val="30357007"/>
        <c:axId val="4777608"/>
      </c:scatterChart>
      <c:valAx>
        <c:axId val="3035700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777608"/>
        <c:crosses val="autoZero"/>
        <c:crossBetween val="midCat"/>
        <c:dispUnits/>
      </c:valAx>
      <c:valAx>
        <c:axId val="4777608"/>
        <c:scaling>
          <c:orientation val="minMax"/>
        </c:scaling>
        <c:axPos val="l"/>
        <c:delete val="1"/>
        <c:majorTickMark val="out"/>
        <c:minorTickMark val="none"/>
        <c:tickLblPos val="nextTo"/>
        <c:crossAx val="30357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133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2'!$AH$7:$AH$67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2'!$AI$7:$AI$67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2'!$AJ$7:$AJ$67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2'!$AK$7:$AK$67</c:f>
              <c:numCache/>
            </c:numRef>
          </c:yVal>
          <c:smooth val="0"/>
        </c:ser>
        <c:axId val="42998473"/>
        <c:axId val="51441938"/>
      </c:scatterChart>
      <c:valAx>
        <c:axId val="4299847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51441938"/>
        <c:crosses val="autoZero"/>
        <c:crossBetween val="midCat"/>
        <c:dispUnits/>
      </c:valAx>
      <c:valAx>
        <c:axId val="51441938"/>
        <c:scaling>
          <c:orientation val="minMax"/>
        </c:scaling>
        <c:axPos val="l"/>
        <c:delete val="1"/>
        <c:majorTickMark val="out"/>
        <c:minorTickMark val="none"/>
        <c:tickLblPos val="nextTo"/>
        <c:crossAx val="42998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090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2'!$AL$7:$AL$67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2'!$AM$7:$AM$67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2'!$AN$7:$AN$67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2'!$AO$7:$AO$67</c:f>
              <c:numCache/>
            </c:numRef>
          </c:yVal>
          <c:smooth val="0"/>
        </c:ser>
        <c:axId val="60324259"/>
        <c:axId val="6047420"/>
      </c:scatterChart>
      <c:valAx>
        <c:axId val="60324259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6047420"/>
        <c:crosses val="autoZero"/>
        <c:crossBetween val="midCat"/>
        <c:dispUnits/>
      </c:valAx>
      <c:valAx>
        <c:axId val="6047420"/>
        <c:scaling>
          <c:orientation val="minMax"/>
        </c:scaling>
        <c:axPos val="l"/>
        <c:delete val="1"/>
        <c:majorTickMark val="out"/>
        <c:minorTickMark val="none"/>
        <c:tickLblPos val="nextTo"/>
        <c:crossAx val="60324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"/>
          <c:y val="0.05575"/>
          <c:w val="0.7355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33575"/>
                  <c:y val="0.2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Eq val="0"/>
            <c:dispRSqr val="0"/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54426781"/>
        <c:axId val="20078982"/>
      </c:scatterChart>
      <c:valAx>
        <c:axId val="5442678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085"/>
              <c:y val="0.882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crossBetween val="midCat"/>
        <c:dispUnits/>
      </c:valAx>
      <c:valAx>
        <c:axId val="2007898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2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2'!$AP$7:$AP$67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2'!$AQ$7:$AQ$67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2'!$AR$7:$AR$67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2'!$AS$7:$AS$67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46493111"/>
        <c:axId val="15784816"/>
      </c:scatterChart>
      <c:valAx>
        <c:axId val="46493111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15784816"/>
        <c:crosses val="autoZero"/>
        <c:crossBetween val="midCat"/>
        <c:dispUnits/>
      </c:valAx>
      <c:valAx>
        <c:axId val="15784816"/>
        <c:scaling>
          <c:orientation val="minMax"/>
        </c:scaling>
        <c:axPos val="l"/>
        <c:delete val="1"/>
        <c:majorTickMark val="out"/>
        <c:minorTickMark val="none"/>
        <c:tickLblPos val="nextTo"/>
        <c:crossAx val="464931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375"/>
          <c:w val="0.852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2'!$AT$7:$AT$67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2'!$AU$7:$AU$67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2'!$AV$7:$AV$67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2'!$AW$7:$AW$67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7845617"/>
        <c:axId val="3501690"/>
      </c:scatterChart>
      <c:valAx>
        <c:axId val="784561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3501690"/>
        <c:crosses val="autoZero"/>
        <c:crossBetween val="midCat"/>
        <c:dispUnits/>
      </c:valAx>
      <c:valAx>
        <c:axId val="3501690"/>
        <c:scaling>
          <c:orientation val="minMax"/>
        </c:scaling>
        <c:axPos val="l"/>
        <c:delete val="1"/>
        <c:majorTickMark val="out"/>
        <c:minorTickMark val="none"/>
        <c:tickLblPos val="nextTo"/>
        <c:crossAx val="7845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9596439"/>
        <c:axId val="65041360"/>
      </c:scatterChart>
      <c:valAx>
        <c:axId val="2959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crossBetween val="midCat"/>
        <c:dispUnits/>
      </c:valAx>
      <c:valAx>
        <c:axId val="65041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75"/>
          <c:y val="0.12275"/>
          <c:w val="0.858"/>
          <c:h val="0.764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2'!$AX$7:$AX$67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2'!$AY$7:$AY$67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2'!$AZ$7:$AZ$67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2'!$BA$7:$BA$67</c:f>
              <c:numCache/>
            </c:numRef>
          </c:yVal>
          <c:smooth val="0"/>
        </c:ser>
        <c:axId val="31515211"/>
        <c:axId val="15201444"/>
      </c:scatterChart>
      <c:valAx>
        <c:axId val="31515211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15201444"/>
        <c:crosses val="autoZero"/>
        <c:crossBetween val="midCat"/>
        <c:dispUnits/>
      </c:valAx>
      <c:valAx>
        <c:axId val="1520144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15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15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2'!$BB$7:$BB$67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2'!$BC$7:$BC$67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2'!$BD$7:$BD$67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2'!$BE$7:$BE$67</c:f>
              <c:numCache/>
            </c:numRef>
          </c:yVal>
          <c:smooth val="0"/>
        </c:ser>
        <c:axId val="2595269"/>
        <c:axId val="23357422"/>
      </c:scatterChart>
      <c:valAx>
        <c:axId val="2595269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23357422"/>
        <c:crosses val="autoZero"/>
        <c:crossBetween val="midCat"/>
        <c:dispUnits/>
      </c:valAx>
      <c:valAx>
        <c:axId val="23357422"/>
        <c:scaling>
          <c:orientation val="minMax"/>
        </c:scaling>
        <c:axPos val="l"/>
        <c:delete val="1"/>
        <c:majorTickMark val="out"/>
        <c:minorTickMark val="none"/>
        <c:tickLblPos val="nextTo"/>
        <c:crossAx val="2595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82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2'!$BF$7:$BF$67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2'!$BG$7:$BG$67</c:f>
              <c:numCache/>
            </c:numRef>
          </c:yVal>
          <c:smooth val="0"/>
        </c:ser>
        <c:axId val="8890207"/>
        <c:axId val="12903000"/>
      </c:scatterChart>
      <c:valAx>
        <c:axId val="889020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12903000"/>
        <c:crosses val="autoZero"/>
        <c:crossBetween val="midCat"/>
        <c:dispUnits/>
      </c:valAx>
      <c:valAx>
        <c:axId val="12903000"/>
        <c:scaling>
          <c:orientation val="minMax"/>
        </c:scaling>
        <c:axPos val="l"/>
        <c:delete val="1"/>
        <c:majorTickMark val="out"/>
        <c:minorTickMark val="none"/>
        <c:tickLblPos val="nextTo"/>
        <c:crossAx val="88902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82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2'!$BH$7:$BH$67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2'!$BI$7:$BI$67</c:f>
              <c:numCache/>
            </c:numRef>
          </c:yVal>
          <c:smooth val="0"/>
        </c:ser>
        <c:axId val="49018137"/>
        <c:axId val="38510050"/>
      </c:scatterChart>
      <c:valAx>
        <c:axId val="4901813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38510050"/>
        <c:crosses val="autoZero"/>
        <c:crossBetween val="midCat"/>
        <c:dispUnits/>
      </c:valAx>
      <c:valAx>
        <c:axId val="38510050"/>
        <c:scaling>
          <c:orientation val="minMax"/>
        </c:scaling>
        <c:axPos val="l"/>
        <c:delete val="1"/>
        <c:majorTickMark val="out"/>
        <c:minorTickMark val="none"/>
        <c:tickLblPos val="nextTo"/>
        <c:crossAx val="49018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1046131"/>
        <c:axId val="32306316"/>
      </c:scatterChart>
      <c:val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 val="autoZero"/>
        <c:crossBetween val="midCat"/>
        <c:dispUnits/>
      </c:valAx>
      <c:valAx>
        <c:axId val="323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2321389"/>
        <c:axId val="66674774"/>
      </c:scatterChart>
      <c:valAx>
        <c:axId val="223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774"/>
        <c:crosses val="autoZero"/>
        <c:crossBetween val="midCat"/>
        <c:dispUnits/>
      </c:valAx>
      <c:valAx>
        <c:axId val="666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3202055"/>
        <c:axId val="31947584"/>
      </c:scatterChart>
      <c:valAx>
        <c:axId val="6320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84"/>
        <c:crosses val="autoZero"/>
        <c:crossBetween val="midCat"/>
        <c:dispUnits/>
      </c:valAx>
      <c:valAx>
        <c:axId val="3194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9092801"/>
        <c:axId val="37617482"/>
      </c:scatterChart>
      <c:valAx>
        <c:axId val="1909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 val="autoZero"/>
        <c:crossBetween val="midCat"/>
        <c:dispUnits/>
      </c:valAx>
      <c:valAx>
        <c:axId val="3761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75"/>
          <c:y val="0.09025"/>
          <c:w val="0.6065"/>
          <c:h val="0.703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(手を加えず印刷)'!$B$10:$B$13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(手を加えず印刷)'!$C$10:$C$13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2485"/>
                  <c:y val="0.2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(手を加えず印刷)'!$F$10:$F$13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(手を加えず印刷)'!$D$10:$D$13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'4. レポート (手を加えず印刷)'!$A$10:$A$13</c:f>
              <c:numCache/>
            </c:numRef>
          </c:xVal>
          <c:yVal>
            <c:numRef>
              <c:f>'4. レポート (手を加えず印刷)'!$E$10:$E$13</c:f>
              <c:numCache/>
            </c:numRef>
          </c:yVal>
          <c:smooth val="0"/>
        </c:ser>
        <c:axId val="3013019"/>
        <c:axId val="27117172"/>
      </c:scatterChart>
      <c:valAx>
        <c:axId val="301301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2675"/>
              <c:y val="0.851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17172"/>
        <c:crosses val="autoZero"/>
        <c:crossBetween val="midCat"/>
        <c:dispUnits/>
      </c:valAx>
      <c:valAx>
        <c:axId val="271171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5"/>
              <c:y val="0.354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3019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725"/>
          <c:w val="0.848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2'!$B$7:$B$67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2'!$C$7:$C$67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2'!$D$7:$D$67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2'!$E$7:$E$67</c:f>
              <c:numCache/>
            </c:numRef>
          </c:yVal>
          <c:smooth val="0"/>
        </c:ser>
        <c:axId val="42727957"/>
        <c:axId val="49007294"/>
      </c:scatterChart>
      <c:valAx>
        <c:axId val="4272795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9007294"/>
        <c:crosses val="autoZero"/>
        <c:crossBetween val="midCat"/>
        <c:dispUnits/>
      </c:valAx>
      <c:valAx>
        <c:axId val="49007294"/>
        <c:scaling>
          <c:orientation val="minMax"/>
        </c:scaling>
        <c:axPos val="l"/>
        <c:delete val="1"/>
        <c:majorTickMark val="out"/>
        <c:minorTickMark val="none"/>
        <c:tickLblPos val="nextTo"/>
        <c:crossAx val="42727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8501329"/>
        <c:axId val="33858778"/>
      </c:scatterChart>
      <c:valAx>
        <c:axId val="4850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crossBetween val="midCat"/>
        <c:dispUnits/>
      </c:valAx>
      <c:valAx>
        <c:axId val="3385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725"/>
          <c:w val="0.84325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2'!$F$7:$F$67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2'!$G$7:$G$67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2'!$H$7:$H$67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2'!$I$7:$I$67</c:f>
              <c:numCache/>
            </c:numRef>
          </c:yVal>
          <c:smooth val="0"/>
        </c:ser>
        <c:axId val="38412463"/>
        <c:axId val="10167848"/>
      </c:scatterChart>
      <c:valAx>
        <c:axId val="3841246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10167848"/>
        <c:crosses val="autoZero"/>
        <c:crossBetween val="midCat"/>
        <c:dispUnits/>
      </c:valAx>
      <c:valAx>
        <c:axId val="10167848"/>
        <c:scaling>
          <c:orientation val="minMax"/>
        </c:scaling>
        <c:axPos val="l"/>
        <c:delete val="1"/>
        <c:majorTickMark val="out"/>
        <c:minorTickMark val="none"/>
        <c:tickLblPos val="nextTo"/>
        <c:crossAx val="38412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25"/>
          <c:y val="0.12975"/>
          <c:w val="0.84975"/>
          <c:h val="0.740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2'!$J$7:$J$67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2'!$K$7:$K$67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2'!$L$7:$L$67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2'!$M$7:$M$67</c:f>
              <c:numCache/>
            </c:numRef>
          </c:yVal>
          <c:smooth val="0"/>
        </c:ser>
        <c:axId val="24401769"/>
        <c:axId val="18289330"/>
      </c:scatterChart>
      <c:valAx>
        <c:axId val="24401769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18289330"/>
        <c:crosses val="autoZero"/>
        <c:crossBetween val="midCat"/>
        <c:dispUnits/>
      </c:valAx>
      <c:valAx>
        <c:axId val="18289330"/>
        <c:scaling>
          <c:orientation val="minMax"/>
        </c:scaling>
        <c:axPos val="l"/>
        <c:delete val="1"/>
        <c:majorTickMark val="out"/>
        <c:minorTickMark val="none"/>
        <c:tickLblPos val="nextTo"/>
        <c:crossAx val="24401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725"/>
          <c:w val="0.84425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2'!$R$7:$R$67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2'!$S$7:$S$67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2'!$T$7:$T$67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2'!$U$7:$U$67</c:f>
              <c:numCache/>
            </c:numRef>
          </c:yVal>
          <c:smooth val="0"/>
        </c:ser>
        <c:axId val="30386243"/>
        <c:axId val="5040732"/>
      </c:scatterChart>
      <c:valAx>
        <c:axId val="3038624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5040732"/>
        <c:crosses val="autoZero"/>
        <c:crossBetween val="midCat"/>
        <c:dispUnits/>
      </c:valAx>
      <c:valAx>
        <c:axId val="5040732"/>
        <c:scaling>
          <c:orientation val="minMax"/>
        </c:scaling>
        <c:axPos val="l"/>
        <c:delete val="1"/>
        <c:majorTickMark val="out"/>
        <c:minorTickMark val="none"/>
        <c:tickLblPos val="nextTo"/>
        <c:crossAx val="30386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2275"/>
          <c:w val="0.84525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2'!$N$7:$N$67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2'!$O$7:$O$67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2'!$P$7:$P$67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2'!$Q$7:$Q$67</c:f>
              <c:numCache/>
            </c:numRef>
          </c:yVal>
          <c:smooth val="0"/>
        </c:ser>
        <c:axId val="45366589"/>
        <c:axId val="5646118"/>
      </c:scatterChart>
      <c:valAx>
        <c:axId val="45366589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5646118"/>
        <c:crosses val="autoZero"/>
        <c:crossBetween val="midCat"/>
        <c:dispUnits/>
      </c:valAx>
      <c:valAx>
        <c:axId val="5646118"/>
        <c:scaling>
          <c:orientation val="minMax"/>
        </c:scaling>
        <c:axPos val="l"/>
        <c:delete val="1"/>
        <c:majorTickMark val="out"/>
        <c:minorTickMark val="none"/>
        <c:tickLblPos val="nextTo"/>
        <c:crossAx val="453665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175"/>
          <c:w val="0.85625"/>
          <c:h val="0.74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4'!$B$6:$B$66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4'!$D$6:$D$66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4'!$E$6:$E$66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50815063"/>
        <c:axId val="54682384"/>
      </c:scatterChart>
      <c:valAx>
        <c:axId val="5081506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54682384"/>
        <c:crosses val="autoZero"/>
        <c:crossBetween val="midCat"/>
        <c:dispUnits/>
      </c:valAx>
      <c:valAx>
        <c:axId val="54682384"/>
        <c:scaling>
          <c:orientation val="minMax"/>
        </c:scaling>
        <c:axPos val="l"/>
        <c:delete val="1"/>
        <c:majorTickMark val="out"/>
        <c:minorTickMark val="none"/>
        <c:tickLblPos val="nextTo"/>
        <c:crossAx val="50815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36"/>
          <c:w val="0.848"/>
          <c:h val="0.737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2'!$V$7:$V$67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2'!$W$7:$W$67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2'!$X$7:$X$67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2'!$Y$7:$Y$67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22379409"/>
        <c:axId val="88090"/>
      </c:scatterChart>
      <c:valAx>
        <c:axId val="22379409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88090"/>
        <c:crosses val="autoZero"/>
        <c:crossBetween val="midCat"/>
        <c:dispUnits/>
      </c:valAx>
      <c:valAx>
        <c:axId val="88090"/>
        <c:scaling>
          <c:orientation val="minMax"/>
        </c:scaling>
        <c:axPos val="l"/>
        <c:delete val="1"/>
        <c:majorTickMark val="out"/>
        <c:minorTickMark val="none"/>
        <c:tickLblPos val="nextTo"/>
        <c:crossAx val="22379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3725"/>
          <c:w val="0.84625"/>
          <c:h val="0.735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2'!$Z$7:$Z$67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2'!$AA$7:$AA$67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2'!$AB$7:$AB$67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2'!$AC$7:$AC$67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792811"/>
        <c:axId val="7135300"/>
      </c:scatterChart>
      <c:valAx>
        <c:axId val="792811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7135300"/>
        <c:crosses val="autoZero"/>
        <c:crossBetween val="midCat"/>
        <c:dispUnits/>
      </c:valAx>
      <c:valAx>
        <c:axId val="7135300"/>
        <c:scaling>
          <c:orientation val="minMax"/>
        </c:scaling>
        <c:axPos val="l"/>
        <c:delete val="1"/>
        <c:majorTickMark val="out"/>
        <c:minorTickMark val="none"/>
        <c:tickLblPos val="nextTo"/>
        <c:crossAx val="792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3725"/>
          <c:w val="0.85725"/>
          <c:h val="0.735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2'!$AD$7:$AD$67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2'!$AE$7:$AE$67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2'!$AF$7:$AF$67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2'!$AG$7:$AG$67</c:f>
              <c:numCache/>
            </c:numRef>
          </c:yVal>
          <c:smooth val="0"/>
        </c:ser>
        <c:axId val="64217701"/>
        <c:axId val="41088398"/>
      </c:scatterChart>
      <c:valAx>
        <c:axId val="64217701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1088398"/>
        <c:crosses val="autoZero"/>
        <c:crossBetween val="midCat"/>
        <c:dispUnits/>
      </c:valAx>
      <c:valAx>
        <c:axId val="41088398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77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133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2'!$AH$7:$AH$67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2'!$AI$7:$AI$67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2'!$AJ$7:$AJ$67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2'!$AK$7:$AK$67</c:f>
              <c:numCache/>
            </c:numRef>
          </c:yVal>
          <c:smooth val="0"/>
        </c:ser>
        <c:axId val="34251263"/>
        <c:axId val="39825912"/>
      </c:scatterChart>
      <c:valAx>
        <c:axId val="3425126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39825912"/>
        <c:crosses val="autoZero"/>
        <c:crossBetween val="midCat"/>
        <c:dispUnits/>
      </c:valAx>
      <c:valAx>
        <c:axId val="39825912"/>
        <c:scaling>
          <c:orientation val="minMax"/>
        </c:scaling>
        <c:axPos val="l"/>
        <c:delete val="1"/>
        <c:majorTickMark val="out"/>
        <c:minorTickMark val="none"/>
        <c:tickLblPos val="nextTo"/>
        <c:crossAx val="342512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090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2'!$AL$7:$AL$67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2'!$AM$7:$AM$67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2'!$AN$7:$AN$67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2'!$AO$7:$AO$67</c:f>
              <c:numCache/>
            </c:numRef>
          </c:yVal>
          <c:smooth val="0"/>
        </c:ser>
        <c:axId val="22888889"/>
        <c:axId val="4673410"/>
      </c:scatterChart>
      <c:valAx>
        <c:axId val="22888889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673410"/>
        <c:crosses val="autoZero"/>
        <c:crossBetween val="midCat"/>
        <c:dispUnits/>
      </c:valAx>
      <c:valAx>
        <c:axId val="4673410"/>
        <c:scaling>
          <c:orientation val="minMax"/>
        </c:scaling>
        <c:axPos val="l"/>
        <c:delete val="1"/>
        <c:majorTickMark val="out"/>
        <c:minorTickMark val="none"/>
        <c:tickLblPos val="nextTo"/>
        <c:crossAx val="22888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6293547"/>
        <c:axId val="58206468"/>
      </c:scatterChart>
      <c:valAx>
        <c:axId val="3629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6468"/>
        <c:crosses val="autoZero"/>
        <c:crossBetween val="midCat"/>
        <c:dispUnits/>
      </c:valAx>
      <c:valAx>
        <c:axId val="58206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275"/>
          <c:w val="0.8537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2'!$AP$7:$AP$67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2'!$AQ$7:$AQ$67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2'!$AR$7:$AR$67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2'!$AS$7:$AS$67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42060691"/>
        <c:axId val="43001900"/>
      </c:scatterChart>
      <c:valAx>
        <c:axId val="42060691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3001900"/>
        <c:crosses val="autoZero"/>
        <c:crossBetween val="midCat"/>
        <c:dispUnits/>
      </c:valAx>
      <c:valAx>
        <c:axId val="43001900"/>
        <c:scaling>
          <c:orientation val="minMax"/>
        </c:scaling>
        <c:axPos val="l"/>
        <c:delete val="1"/>
        <c:majorTickMark val="out"/>
        <c:minorTickMark val="none"/>
        <c:tickLblPos val="nextTo"/>
        <c:crossAx val="42060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3325"/>
          <c:w val="0.84625"/>
          <c:h val="0.741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2'!$AT$7:$AT$67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2'!$AU$7:$AU$67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2'!$AV$7:$AV$67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2'!$AW$7:$AW$67</c:f>
              <c:numCache/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axId val="51472781"/>
        <c:axId val="60601846"/>
      </c:scatterChart>
      <c:valAx>
        <c:axId val="51472781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60601846"/>
        <c:crosses val="autoZero"/>
        <c:crossBetween val="midCat"/>
        <c:dispUnits/>
      </c:valAx>
      <c:valAx>
        <c:axId val="60601846"/>
        <c:scaling>
          <c:orientation val="minMax"/>
        </c:scaling>
        <c:axPos val="l"/>
        <c:delete val="1"/>
        <c:majorTickMark val="out"/>
        <c:minorTickMark val="none"/>
        <c:tickLblPos val="nextTo"/>
        <c:crossAx val="51472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124"/>
          <c:w val="0.85725"/>
          <c:h val="0.743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2'!$AX$7:$AX$67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2'!$AY$7:$AY$67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2'!$AZ$7:$AZ$67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2'!$BA$7:$BA$67</c:f>
              <c:numCache/>
            </c:numRef>
          </c:yVal>
          <c:smooth val="0"/>
        </c:ser>
        <c:axId val="8545703"/>
        <c:axId val="9802464"/>
      </c:scatterChart>
      <c:valAx>
        <c:axId val="854570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9802464"/>
        <c:crosses val="autoZero"/>
        <c:crossBetween val="midCat"/>
        <c:dispUnits/>
      </c:valAx>
      <c:valAx>
        <c:axId val="9802464"/>
        <c:scaling>
          <c:orientation val="minMax"/>
        </c:scaling>
        <c:axPos val="l"/>
        <c:delete val="1"/>
        <c:majorTickMark val="out"/>
        <c:minorTickMark val="none"/>
        <c:tickLblPos val="nextTo"/>
        <c:crossAx val="85457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"/>
          <c:y val="0.1215"/>
          <c:w val="0.852"/>
          <c:h val="0.7662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2'!$BB$7:$BB$67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2'!$BC$7:$BC$67</c:f>
              <c:numCache/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2'!$BD$7:$BD$67</c:f>
              <c:numCache/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2'!$BE$7:$BE$67</c:f>
              <c:numCache/>
            </c:numRef>
          </c:yVal>
          <c:smooth val="0"/>
        </c:ser>
        <c:axId val="21113313"/>
        <c:axId val="55802090"/>
      </c:scatterChart>
      <c:valAx>
        <c:axId val="2111331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55802090"/>
        <c:crosses val="autoZero"/>
        <c:crossBetween val="midCat"/>
        <c:dispUnits/>
      </c:valAx>
      <c:valAx>
        <c:axId val="55802090"/>
        <c:scaling>
          <c:orientation val="minMax"/>
        </c:scaling>
        <c:axPos val="l"/>
        <c:delete val="1"/>
        <c:majorTickMark val="out"/>
        <c:minorTickMark val="none"/>
        <c:tickLblPos val="nextTo"/>
        <c:crossAx val="21113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82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2'!$BF$7:$BF$67</c:f>
              <c:numCache/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2'!$BG$7:$BG$67</c:f>
              <c:numCache/>
            </c:numRef>
          </c:yVal>
          <c:smooth val="0"/>
        </c:ser>
        <c:axId val="32456763"/>
        <c:axId val="23675412"/>
      </c:scatterChart>
      <c:valAx>
        <c:axId val="3245676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23675412"/>
        <c:crosses val="autoZero"/>
        <c:crossBetween val="midCat"/>
        <c:dispUnits/>
      </c:valAx>
      <c:valAx>
        <c:axId val="23675412"/>
        <c:scaling>
          <c:orientation val="minMax"/>
        </c:scaling>
        <c:axPos val="l"/>
        <c:delete val="1"/>
        <c:majorTickMark val="out"/>
        <c:minorTickMark val="none"/>
        <c:tickLblPos val="nextTo"/>
        <c:crossAx val="32456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1825"/>
          <c:w val="0.85125"/>
          <c:h val="0.7727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4'!$C$6:$C$66</c:f>
              <c:numCache/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4'!$A$6:$A$66</c:f>
              <c:numCache/>
            </c:numRef>
          </c:xVal>
          <c:yVal>
            <c:numRef>
              <c:f>'データ処理シート No. 4'!$F$6:$F$66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2'!$BH$7:$BH$67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2'!$BI$7:$BI$67</c:f>
              <c:numCache/>
            </c:numRef>
          </c:yVal>
          <c:smooth val="0"/>
        </c:ser>
        <c:axId val="11752117"/>
        <c:axId val="38660190"/>
      </c:scatterChart>
      <c:valAx>
        <c:axId val="1175211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38660190"/>
        <c:crosses val="autoZero"/>
        <c:crossBetween val="midCat"/>
        <c:dispUnits/>
      </c:valAx>
      <c:valAx>
        <c:axId val="38660190"/>
        <c:scaling>
          <c:orientation val="minMax"/>
        </c:scaling>
        <c:axPos val="l"/>
        <c:delete val="1"/>
        <c:majorTickMark val="out"/>
        <c:minorTickMark val="none"/>
        <c:tickLblPos val="nextTo"/>
        <c:crossAx val="11752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(0-90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2397391"/>
        <c:axId val="44467656"/>
      </c:scatterChart>
      <c:val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autoZero"/>
        <c:crossBetween val="midCat"/>
        <c:dispUnits/>
      </c:valAx>
      <c:valAx>
        <c:axId val="4446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(2-90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4664585"/>
        <c:axId val="45110354"/>
      </c:scatterChart>
      <c:val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10354"/>
        <c:crosses val="autoZero"/>
        <c:crossBetween val="midCat"/>
        <c:dispUnits/>
      </c:valAx>
      <c:valAx>
        <c:axId val="45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(4-90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340003"/>
        <c:axId val="30060028"/>
      </c:scatterChart>
      <c:val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crossBetween val="midCat"/>
        <c:dispUnits/>
      </c:valAx>
      <c:valAx>
        <c:axId val="30060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 (6-90 min)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25400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104797"/>
        <c:axId val="18943174"/>
      </c:scatterChart>
      <c:val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autoZero"/>
        <c:crossBetween val="midCat"/>
        <c:dispUnits/>
      </c:valAx>
      <c:valAx>
        <c:axId val="1894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'3. データを確認するシート'!$B$15:$B$20</c:f>
              <c:strCache/>
            </c:str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データを確認するシート'!$C$14:$C$20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Eq val="1"/>
            <c:dispRSqr val="1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0.00286876501591915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</a:t>
                    </a:r>
                    <a:r>
                      <a:rPr lang="en-US" cap="none" sz="3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0.69384111930977000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 + </a:t>
                    </a:r>
                    <a:r>
                      <a:rPr lang="en-US" cap="none" sz="3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0.56254057107808600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3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0.99988990070939300 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'3. データを確認するシート'!$F$14:$F$20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'3. データを確認するシート'!$D$14:$D$20</c:f>
              <c:numCache/>
            </c:numRef>
          </c:xVal>
          <c:yVal>
            <c:numRef>
              <c:f>'3. データを確認するシート'!$A$15:$A$20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'3. データを確認するシート'!$E$14:$E$20</c:f>
              <c:strCache/>
            </c:strRef>
          </c:xVal>
          <c:yVal>
            <c:numRef>
              <c:f>'3. データを確認するシート'!$A$15:$A$20</c:f>
              <c:numCache/>
            </c:numRef>
          </c:yVal>
          <c:smooth val="0"/>
        </c:ser>
        <c:axId val="54096165"/>
        <c:axId val="17103438"/>
      </c:scatterChart>
      <c:val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03438"/>
        <c:crosses val="autoZero"/>
        <c:crossBetween val="midCat"/>
        <c:dispUnits/>
      </c:val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96165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 paperSize="9" orientation="landscape" horizontalDpi="300" verticalDpi="300"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AUC</a:t>
            </a:r>
          </a:p>
        </c:rich>
      </c:tx>
      <c:layout>
        <c:manualLayout>
          <c:xMode val="edge"/>
          <c:yMode val="edge"/>
          <c:x val="0.446"/>
          <c:y val="0.0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5"/>
          <c:y val="0.132"/>
          <c:w val="0.51625"/>
          <c:h val="0.597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3'!$B$5:$B$8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3'!$C$5:$C$8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Eq val="1"/>
            <c:dispRSqr val="1"/>
            <c:trendlineLbl>
              <c:layout>
                <c:manualLayout>
                  <c:x val="0.4785"/>
                  <c:y val="0.22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_ 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'データ処理シート No. 3'!$A$5:$A$8</c:f>
              <c:numCache/>
            </c:numRef>
          </c:xVal>
          <c:yVal>
            <c:numRef>
              <c:f>'データ処理シート No. 3'!$F$5:$F$8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3'!$D$5:$D$8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3'!$A$5:$A$8</c:f>
              <c:numCache/>
            </c:numRef>
          </c:xVal>
          <c:yVal>
            <c:numRef>
              <c:f>'データ処理シート No. 3'!$E$5:$E$8</c:f>
              <c:numCache/>
            </c:numRef>
          </c:yVal>
          <c:smooth val="0"/>
        </c:ser>
        <c:axId val="36270839"/>
        <c:axId val="58002096"/>
      </c:scatterChart>
      <c:valAx>
        <c:axId val="3627083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Trolox (uM)</a:t>
                </a:r>
              </a:p>
            </c:rich>
          </c:tx>
          <c:layout>
            <c:manualLayout>
              <c:xMode val="edge"/>
              <c:yMode val="edge"/>
              <c:x val="0.33125"/>
              <c:y val="0.835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02096"/>
        <c:crosses val="autoZero"/>
        <c:crossBetween val="midCat"/>
        <c:dispUnits/>
      </c:valAx>
      <c:valAx>
        <c:axId val="5800209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AUC</a:t>
                </a:r>
              </a:p>
            </c:rich>
          </c:tx>
          <c:layout>
            <c:manualLayout>
              <c:xMode val="edge"/>
              <c:yMode val="edge"/>
              <c:x val="0.01975"/>
              <c:y val="0.35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270839"/>
        <c:crosses val="autoZero"/>
        <c:crossBetween val="midCat"/>
        <c:dispUnits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375"/>
          <c:w val="0.8537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2'!$B$7:$B$67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2'!$C$7:$C$67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2'!$D$7:$D$67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2'!$E$7:$E$67</c:f>
              <c:numCache/>
            </c:numRef>
          </c:yVal>
          <c:smooth val="0"/>
        </c:ser>
        <c:axId val="19713215"/>
        <c:axId val="43201208"/>
      </c:scatterChart>
      <c:valAx>
        <c:axId val="19713215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3201208"/>
        <c:crosses val="autoZero"/>
        <c:crossBetween val="midCat"/>
        <c:dispUnits/>
      </c:valAx>
      <c:valAx>
        <c:axId val="43201208"/>
        <c:scaling>
          <c:orientation val="minMax"/>
        </c:scaling>
        <c:axPos val="l"/>
        <c:delete val="1"/>
        <c:majorTickMark val="out"/>
        <c:minorTickMark val="none"/>
        <c:tickLblPos val="nextTo"/>
        <c:crossAx val="19713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25"/>
          <c:y val="0.12375"/>
          <c:w val="0.849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2'!$F$7:$F$67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2'!$G$7:$G$67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2'!$H$7:$H$67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2'!$I$7:$I$67</c:f>
              <c:numCache/>
            </c:numRef>
          </c:yVal>
          <c:smooth val="0"/>
        </c:ser>
        <c:axId val="53266553"/>
        <c:axId val="9636930"/>
      </c:scatterChart>
      <c:valAx>
        <c:axId val="53266553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9636930"/>
        <c:crosses val="autoZero"/>
        <c:crossBetween val="midCat"/>
        <c:dispUnits/>
      </c:valAx>
      <c:valAx>
        <c:axId val="9636930"/>
        <c:scaling>
          <c:orientation val="minMax"/>
        </c:scaling>
        <c:axPos val="l"/>
        <c:delete val="1"/>
        <c:majorTickMark val="out"/>
        <c:minorTickMark val="none"/>
        <c:tickLblPos val="nextTo"/>
        <c:crossAx val="53266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125"/>
          <c:w val="0.856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2'!$J$7:$J$67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2'!$K$7:$K$67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2'!$L$7:$L$67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2'!$M$7:$M$67</c:f>
              <c:numCache/>
            </c:numRef>
          </c:yVal>
          <c:smooth val="0"/>
        </c:ser>
        <c:axId val="19623507"/>
        <c:axId val="42393836"/>
      </c:scatterChart>
      <c:valAx>
        <c:axId val="19623507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42393836"/>
        <c:crosses val="autoZero"/>
        <c:crossBetween val="midCat"/>
        <c:dispUnits/>
      </c:valAx>
      <c:valAx>
        <c:axId val="42393836"/>
        <c:scaling>
          <c:orientation val="minMax"/>
        </c:scaling>
        <c:axPos val="l"/>
        <c:delete val="1"/>
        <c:majorTickMark val="out"/>
        <c:minorTickMark val="none"/>
        <c:tickLblPos val="nextTo"/>
        <c:crossAx val="19623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2275"/>
          <c:w val="0.85025"/>
          <c:h val="0.764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2'!$R$7:$R$67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2'!$S$7:$S$67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2'!$T$7:$T$67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'データ処理シート No. 2'!$A$7:$A$67</c:f>
              <c:numCache/>
            </c:numRef>
          </c:xVal>
          <c:yVal>
            <c:numRef>
              <c:f>'データ処理シート No. 2'!$U$7:$U$67</c:f>
              <c:numCache/>
            </c:numRef>
          </c:yVal>
          <c:smooth val="0"/>
        </c:ser>
        <c:axId val="46000205"/>
        <c:axId val="11348662"/>
      </c:scatterChart>
      <c:valAx>
        <c:axId val="46000205"/>
        <c:scaling>
          <c:orientation val="minMax"/>
          <c:max val="120"/>
          <c:min val="0"/>
        </c:scaling>
        <c:axPos val="b"/>
        <c:delete val="1"/>
        <c:majorTickMark val="out"/>
        <c:minorTickMark val="none"/>
        <c:tickLblPos val="nextTo"/>
        <c:crossAx val="11348662"/>
        <c:crosses val="autoZero"/>
        <c:crossBetween val="midCat"/>
        <c:dispUnits/>
      </c:valAx>
      <c:valAx>
        <c:axId val="11348662"/>
        <c:scaling>
          <c:orientation val="minMax"/>
        </c:scaling>
        <c:axPos val="l"/>
        <c:delete val="1"/>
        <c:majorTickMark val="out"/>
        <c:minorTickMark val="none"/>
        <c:tickLblPos val="nextTo"/>
        <c:crossAx val="46000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/>
    <c:pageMargins b="0.75" l="0.7" r="0.7" t="0.75" header="0.512" footer="0.51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1025" name="Chart 1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1026" name="Chart 2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1027" name="Chart 3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9</xdr:col>
      <xdr:colOff>466725</xdr:colOff>
      <xdr:row>0</xdr:row>
      <xdr:rowOff>0</xdr:rowOff>
    </xdr:to>
    <xdr:graphicFrame macro="">
      <xdr:nvGraphicFramePr>
        <xdr:cNvPr id="1028" name="Chart 4"/>
        <xdr:cNvGraphicFramePr/>
      </xdr:nvGraphicFramePr>
      <xdr:xfrm>
        <a:off x="4676775" y="0"/>
        <a:ext cx="2771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20</xdr:row>
      <xdr:rowOff>0</xdr:rowOff>
    </xdr:from>
    <xdr:to>
      <xdr:col>8</xdr:col>
      <xdr:colOff>638175</xdr:colOff>
      <xdr:row>20</xdr:row>
      <xdr:rowOff>0</xdr:rowOff>
    </xdr:to>
    <xdr:graphicFrame macro="">
      <xdr:nvGraphicFramePr>
        <xdr:cNvPr id="1029" name="Chart 5"/>
        <xdr:cNvGraphicFramePr/>
      </xdr:nvGraphicFramePr>
      <xdr:xfrm>
        <a:off x="2857500" y="3743325"/>
        <a:ext cx="4000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27</xdr:row>
      <xdr:rowOff>38100</xdr:rowOff>
    </xdr:from>
    <xdr:to>
      <xdr:col>2</xdr:col>
      <xdr:colOff>638175</xdr:colOff>
      <xdr:row>34</xdr:row>
      <xdr:rowOff>123825</xdr:rowOff>
    </xdr:to>
    <xdr:graphicFrame macro="">
      <xdr:nvGraphicFramePr>
        <xdr:cNvPr id="1030" name="Chart 7"/>
        <xdr:cNvGraphicFramePr/>
      </xdr:nvGraphicFramePr>
      <xdr:xfrm>
        <a:off x="66675" y="5162550"/>
        <a:ext cx="2171700" cy="137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27</xdr:row>
      <xdr:rowOff>38100</xdr:rowOff>
    </xdr:from>
    <xdr:to>
      <xdr:col>5</xdr:col>
      <xdr:colOff>638175</xdr:colOff>
      <xdr:row>34</xdr:row>
      <xdr:rowOff>123825</xdr:rowOff>
    </xdr:to>
    <xdr:graphicFrame macro="">
      <xdr:nvGraphicFramePr>
        <xdr:cNvPr id="1031" name="Chart 8"/>
        <xdr:cNvGraphicFramePr/>
      </xdr:nvGraphicFramePr>
      <xdr:xfrm>
        <a:off x="2371725" y="5162550"/>
        <a:ext cx="2114550" cy="137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638175</xdr:colOff>
      <xdr:row>34</xdr:row>
      <xdr:rowOff>114300</xdr:rowOff>
    </xdr:to>
    <xdr:graphicFrame macro="">
      <xdr:nvGraphicFramePr>
        <xdr:cNvPr id="1032" name="Chart 9"/>
        <xdr:cNvGraphicFramePr/>
      </xdr:nvGraphicFramePr>
      <xdr:xfrm>
        <a:off x="4648200" y="5162550"/>
        <a:ext cx="2209800" cy="1362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</xdr:colOff>
      <xdr:row>36</xdr:row>
      <xdr:rowOff>38100</xdr:rowOff>
    </xdr:from>
    <xdr:to>
      <xdr:col>5</xdr:col>
      <xdr:colOff>647700</xdr:colOff>
      <xdr:row>43</xdr:row>
      <xdr:rowOff>123825</xdr:rowOff>
    </xdr:to>
    <xdr:graphicFrame macro="">
      <xdr:nvGraphicFramePr>
        <xdr:cNvPr id="1033" name="Chart 10"/>
        <xdr:cNvGraphicFramePr/>
      </xdr:nvGraphicFramePr>
      <xdr:xfrm>
        <a:off x="2371725" y="6838950"/>
        <a:ext cx="2124075" cy="136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36</xdr:row>
      <xdr:rowOff>38100</xdr:rowOff>
    </xdr:from>
    <xdr:to>
      <xdr:col>2</xdr:col>
      <xdr:colOff>600075</xdr:colOff>
      <xdr:row>43</xdr:row>
      <xdr:rowOff>161925</xdr:rowOff>
    </xdr:to>
    <xdr:graphicFrame macro="">
      <xdr:nvGraphicFramePr>
        <xdr:cNvPr id="1034" name="Chart 11"/>
        <xdr:cNvGraphicFramePr/>
      </xdr:nvGraphicFramePr>
      <xdr:xfrm>
        <a:off x="66675" y="6838950"/>
        <a:ext cx="2133600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180975</xdr:rowOff>
    </xdr:to>
    <xdr:graphicFrame macro="">
      <xdr:nvGraphicFramePr>
        <xdr:cNvPr id="1035" name="Chart 12"/>
        <xdr:cNvGraphicFramePr/>
      </xdr:nvGraphicFramePr>
      <xdr:xfrm>
        <a:off x="4648200" y="6838950"/>
        <a:ext cx="2219325" cy="1419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2</xdr:col>
      <xdr:colOff>619125</xdr:colOff>
      <xdr:row>56</xdr:row>
      <xdr:rowOff>152400</xdr:rowOff>
    </xdr:to>
    <xdr:graphicFrame macro="">
      <xdr:nvGraphicFramePr>
        <xdr:cNvPr id="1036" name="Chart 13"/>
        <xdr:cNvGraphicFramePr/>
      </xdr:nvGraphicFramePr>
      <xdr:xfrm>
        <a:off x="47625" y="9239250"/>
        <a:ext cx="2171700" cy="1295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28575</xdr:colOff>
      <xdr:row>49</xdr:row>
      <xdr:rowOff>9525</xdr:rowOff>
    </xdr:from>
    <xdr:to>
      <xdr:col>5</xdr:col>
      <xdr:colOff>647700</xdr:colOff>
      <xdr:row>56</xdr:row>
      <xdr:rowOff>152400</xdr:rowOff>
    </xdr:to>
    <xdr:graphicFrame macro="">
      <xdr:nvGraphicFramePr>
        <xdr:cNvPr id="1037" name="Chart 14"/>
        <xdr:cNvGraphicFramePr/>
      </xdr:nvGraphicFramePr>
      <xdr:xfrm>
        <a:off x="2352675" y="9248775"/>
        <a:ext cx="2143125" cy="1285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49</xdr:row>
      <xdr:rowOff>9525</xdr:rowOff>
    </xdr:from>
    <xdr:to>
      <xdr:col>8</xdr:col>
      <xdr:colOff>647700</xdr:colOff>
      <xdr:row>56</xdr:row>
      <xdr:rowOff>161925</xdr:rowOff>
    </xdr:to>
    <xdr:graphicFrame macro="">
      <xdr:nvGraphicFramePr>
        <xdr:cNvPr id="1038" name="Chart 15"/>
        <xdr:cNvGraphicFramePr/>
      </xdr:nvGraphicFramePr>
      <xdr:xfrm>
        <a:off x="4638675" y="9248775"/>
        <a:ext cx="2228850" cy="1295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2</xdr:col>
      <xdr:colOff>638175</xdr:colOff>
      <xdr:row>67</xdr:row>
      <xdr:rowOff>180975</xdr:rowOff>
    </xdr:to>
    <xdr:graphicFrame macro="">
      <xdr:nvGraphicFramePr>
        <xdr:cNvPr id="1039" name="Chart 16"/>
        <xdr:cNvGraphicFramePr/>
      </xdr:nvGraphicFramePr>
      <xdr:xfrm>
        <a:off x="85725" y="11201400"/>
        <a:ext cx="2152650" cy="1390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</xdr:colOff>
      <xdr:row>60</xdr:row>
      <xdr:rowOff>0</xdr:rowOff>
    </xdr:from>
    <xdr:to>
      <xdr:col>5</xdr:col>
      <xdr:colOff>638175</xdr:colOff>
      <xdr:row>67</xdr:row>
      <xdr:rowOff>190500</xdr:rowOff>
    </xdr:to>
    <xdr:graphicFrame macro="">
      <xdr:nvGraphicFramePr>
        <xdr:cNvPr id="1040" name="Chart 17"/>
        <xdr:cNvGraphicFramePr/>
      </xdr:nvGraphicFramePr>
      <xdr:xfrm>
        <a:off x="2352675" y="11201400"/>
        <a:ext cx="2133600" cy="1400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714375</xdr:colOff>
      <xdr:row>8</xdr:row>
      <xdr:rowOff>0</xdr:rowOff>
    </xdr:from>
    <xdr:to>
      <xdr:col>9</xdr:col>
      <xdr:colOff>123825</xdr:colOff>
      <xdr:row>18</xdr:row>
      <xdr:rowOff>85725</xdr:rowOff>
    </xdr:to>
    <xdr:graphicFrame macro="">
      <xdr:nvGraphicFramePr>
        <xdr:cNvPr id="1041" name="Chart 19"/>
        <xdr:cNvGraphicFramePr/>
      </xdr:nvGraphicFramePr>
      <xdr:xfrm>
        <a:off x="3038475" y="1466850"/>
        <a:ext cx="4067175" cy="19716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47625</xdr:colOff>
      <xdr:row>71</xdr:row>
      <xdr:rowOff>0</xdr:rowOff>
    </xdr:from>
    <xdr:to>
      <xdr:col>2</xdr:col>
      <xdr:colOff>619125</xdr:colOff>
      <xdr:row>78</xdr:row>
      <xdr:rowOff>152400</xdr:rowOff>
    </xdr:to>
    <xdr:graphicFrame macro="">
      <xdr:nvGraphicFramePr>
        <xdr:cNvPr id="1042" name="Chart 13"/>
        <xdr:cNvGraphicFramePr/>
      </xdr:nvGraphicFramePr>
      <xdr:xfrm>
        <a:off x="47625" y="13211175"/>
        <a:ext cx="2171700" cy="1466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28575</xdr:colOff>
      <xdr:row>71</xdr:row>
      <xdr:rowOff>9525</xdr:rowOff>
    </xdr:from>
    <xdr:to>
      <xdr:col>5</xdr:col>
      <xdr:colOff>647700</xdr:colOff>
      <xdr:row>78</xdr:row>
      <xdr:rowOff>152400</xdr:rowOff>
    </xdr:to>
    <xdr:graphicFrame macro="">
      <xdr:nvGraphicFramePr>
        <xdr:cNvPr id="1043" name="Chart 14"/>
        <xdr:cNvGraphicFramePr/>
      </xdr:nvGraphicFramePr>
      <xdr:xfrm>
        <a:off x="2352675" y="13220700"/>
        <a:ext cx="2143125" cy="1457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28575</xdr:colOff>
      <xdr:row>71</xdr:row>
      <xdr:rowOff>9525</xdr:rowOff>
    </xdr:from>
    <xdr:to>
      <xdr:col>8</xdr:col>
      <xdr:colOff>647700</xdr:colOff>
      <xdr:row>78</xdr:row>
      <xdr:rowOff>161925</xdr:rowOff>
    </xdr:to>
    <xdr:graphicFrame macro="">
      <xdr:nvGraphicFramePr>
        <xdr:cNvPr id="1044" name="Chart 15"/>
        <xdr:cNvGraphicFramePr/>
      </xdr:nvGraphicFramePr>
      <xdr:xfrm>
        <a:off x="4638675" y="13220700"/>
        <a:ext cx="2228850" cy="14668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85725</xdr:colOff>
      <xdr:row>82</xdr:row>
      <xdr:rowOff>0</xdr:rowOff>
    </xdr:from>
    <xdr:to>
      <xdr:col>2</xdr:col>
      <xdr:colOff>638175</xdr:colOff>
      <xdr:row>89</xdr:row>
      <xdr:rowOff>180975</xdr:rowOff>
    </xdr:to>
    <xdr:graphicFrame macro="">
      <xdr:nvGraphicFramePr>
        <xdr:cNvPr id="1045" name="Chart 16"/>
        <xdr:cNvGraphicFramePr/>
      </xdr:nvGraphicFramePr>
      <xdr:xfrm>
        <a:off x="85725" y="15268575"/>
        <a:ext cx="2152650" cy="1533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28575</xdr:colOff>
      <xdr:row>82</xdr:row>
      <xdr:rowOff>0</xdr:rowOff>
    </xdr:from>
    <xdr:to>
      <xdr:col>5</xdr:col>
      <xdr:colOff>638175</xdr:colOff>
      <xdr:row>89</xdr:row>
      <xdr:rowOff>190500</xdr:rowOff>
    </xdr:to>
    <xdr:graphicFrame macro="">
      <xdr:nvGraphicFramePr>
        <xdr:cNvPr id="1046" name="Chart 17"/>
        <xdr:cNvGraphicFramePr/>
      </xdr:nvGraphicFramePr>
      <xdr:xfrm>
        <a:off x="2352675" y="15268575"/>
        <a:ext cx="21336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28575</xdr:colOff>
      <xdr:row>82</xdr:row>
      <xdr:rowOff>0</xdr:rowOff>
    </xdr:from>
    <xdr:to>
      <xdr:col>8</xdr:col>
      <xdr:colOff>638175</xdr:colOff>
      <xdr:row>89</xdr:row>
      <xdr:rowOff>190500</xdr:rowOff>
    </xdr:to>
    <xdr:graphicFrame macro="">
      <xdr:nvGraphicFramePr>
        <xdr:cNvPr id="1047" name="Chart 17"/>
        <xdr:cNvGraphicFramePr/>
      </xdr:nvGraphicFramePr>
      <xdr:xfrm>
        <a:off x="4638675" y="15268575"/>
        <a:ext cx="2219325" cy="15430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49" name="Chart 1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50" name="Chart 7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51" name="Chart 8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52" name="Chart 9"/>
        <xdr:cNvGraphicFramePr/>
      </xdr:nvGraphicFramePr>
      <xdr:xfrm>
        <a:off x="4524375" y="0"/>
        <a:ext cx="2676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238125</xdr:colOff>
      <xdr:row>14</xdr:row>
      <xdr:rowOff>38100</xdr:rowOff>
    </xdr:from>
    <xdr:to>
      <xdr:col>8</xdr:col>
      <xdr:colOff>676275</xdr:colOff>
      <xdr:row>24</xdr:row>
      <xdr:rowOff>133350</xdr:rowOff>
    </xdr:to>
    <xdr:graphicFrame macro="">
      <xdr:nvGraphicFramePr>
        <xdr:cNvPr id="2053" name="Chart 10"/>
        <xdr:cNvGraphicFramePr/>
      </xdr:nvGraphicFramePr>
      <xdr:xfrm>
        <a:off x="3286125" y="2743200"/>
        <a:ext cx="32575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2</xdr:col>
      <xdr:colOff>571500</xdr:colOff>
      <xdr:row>65</xdr:row>
      <xdr:rowOff>66675</xdr:rowOff>
    </xdr:to>
    <xdr:graphicFrame macro="">
      <xdr:nvGraphicFramePr>
        <xdr:cNvPr id="2054" name="Chart 7"/>
        <xdr:cNvGraphicFramePr/>
      </xdr:nvGraphicFramePr>
      <xdr:xfrm>
        <a:off x="0" y="12096750"/>
        <a:ext cx="217170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714375</xdr:colOff>
      <xdr:row>57</xdr:row>
      <xdr:rowOff>0</xdr:rowOff>
    </xdr:from>
    <xdr:to>
      <xdr:col>5</xdr:col>
      <xdr:colOff>638175</xdr:colOff>
      <xdr:row>65</xdr:row>
      <xdr:rowOff>66675</xdr:rowOff>
    </xdr:to>
    <xdr:graphicFrame macro="">
      <xdr:nvGraphicFramePr>
        <xdr:cNvPr id="2055" name="Chart 8"/>
        <xdr:cNvGraphicFramePr/>
      </xdr:nvGraphicFramePr>
      <xdr:xfrm>
        <a:off x="2314575" y="12096750"/>
        <a:ext cx="2105025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638175</xdr:colOff>
      <xdr:row>57</xdr:row>
      <xdr:rowOff>0</xdr:rowOff>
    </xdr:from>
    <xdr:to>
      <xdr:col>9</xdr:col>
      <xdr:colOff>47625</xdr:colOff>
      <xdr:row>65</xdr:row>
      <xdr:rowOff>38100</xdr:rowOff>
    </xdr:to>
    <xdr:graphicFrame macro="">
      <xdr:nvGraphicFramePr>
        <xdr:cNvPr id="2056" name="Chart 9"/>
        <xdr:cNvGraphicFramePr/>
      </xdr:nvGraphicFramePr>
      <xdr:xfrm>
        <a:off x="4419600" y="12096750"/>
        <a:ext cx="2181225" cy="1428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714375</xdr:colOff>
      <xdr:row>65</xdr:row>
      <xdr:rowOff>76200</xdr:rowOff>
    </xdr:from>
    <xdr:to>
      <xdr:col>5</xdr:col>
      <xdr:colOff>647700</xdr:colOff>
      <xdr:row>73</xdr:row>
      <xdr:rowOff>152400</xdr:rowOff>
    </xdr:to>
    <xdr:graphicFrame macro="">
      <xdr:nvGraphicFramePr>
        <xdr:cNvPr id="2057" name="Chart 10"/>
        <xdr:cNvGraphicFramePr/>
      </xdr:nvGraphicFramePr>
      <xdr:xfrm>
        <a:off x="2314575" y="13563600"/>
        <a:ext cx="2114550" cy="1447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65</xdr:row>
      <xdr:rowOff>76200</xdr:rowOff>
    </xdr:from>
    <xdr:to>
      <xdr:col>2</xdr:col>
      <xdr:colOff>533400</xdr:colOff>
      <xdr:row>74</xdr:row>
      <xdr:rowOff>28575</xdr:rowOff>
    </xdr:to>
    <xdr:graphicFrame macro="">
      <xdr:nvGraphicFramePr>
        <xdr:cNvPr id="2058" name="Chart 11"/>
        <xdr:cNvGraphicFramePr/>
      </xdr:nvGraphicFramePr>
      <xdr:xfrm>
        <a:off x="0" y="13563600"/>
        <a:ext cx="213360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638175</xdr:colOff>
      <xdr:row>65</xdr:row>
      <xdr:rowOff>76200</xdr:rowOff>
    </xdr:from>
    <xdr:to>
      <xdr:col>9</xdr:col>
      <xdr:colOff>66675</xdr:colOff>
      <xdr:row>74</xdr:row>
      <xdr:rowOff>38100</xdr:rowOff>
    </xdr:to>
    <xdr:graphicFrame macro="">
      <xdr:nvGraphicFramePr>
        <xdr:cNvPr id="2059" name="Chart 12"/>
        <xdr:cNvGraphicFramePr/>
      </xdr:nvGraphicFramePr>
      <xdr:xfrm>
        <a:off x="4419600" y="13563600"/>
        <a:ext cx="2200275" cy="1524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76</xdr:row>
      <xdr:rowOff>171450</xdr:rowOff>
    </xdr:from>
    <xdr:to>
      <xdr:col>2</xdr:col>
      <xdr:colOff>571500</xdr:colOff>
      <xdr:row>84</xdr:row>
      <xdr:rowOff>142875</xdr:rowOff>
    </xdr:to>
    <xdr:graphicFrame macro="">
      <xdr:nvGraphicFramePr>
        <xdr:cNvPr id="2060" name="Chart 13"/>
        <xdr:cNvGraphicFramePr/>
      </xdr:nvGraphicFramePr>
      <xdr:xfrm>
        <a:off x="0" y="15592425"/>
        <a:ext cx="2171700" cy="1343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695325</xdr:colOff>
      <xdr:row>76</xdr:row>
      <xdr:rowOff>171450</xdr:rowOff>
    </xdr:from>
    <xdr:to>
      <xdr:col>5</xdr:col>
      <xdr:colOff>657225</xdr:colOff>
      <xdr:row>84</xdr:row>
      <xdr:rowOff>142875</xdr:rowOff>
    </xdr:to>
    <xdr:graphicFrame macro="">
      <xdr:nvGraphicFramePr>
        <xdr:cNvPr id="2061" name="Chart 14"/>
        <xdr:cNvGraphicFramePr/>
      </xdr:nvGraphicFramePr>
      <xdr:xfrm>
        <a:off x="2295525" y="15592425"/>
        <a:ext cx="2143125" cy="1343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619125</xdr:colOff>
      <xdr:row>76</xdr:row>
      <xdr:rowOff>171450</xdr:rowOff>
    </xdr:from>
    <xdr:to>
      <xdr:col>9</xdr:col>
      <xdr:colOff>66675</xdr:colOff>
      <xdr:row>84</xdr:row>
      <xdr:rowOff>142875</xdr:rowOff>
    </xdr:to>
    <xdr:graphicFrame macro="">
      <xdr:nvGraphicFramePr>
        <xdr:cNvPr id="2062" name="Chart 15"/>
        <xdr:cNvGraphicFramePr/>
      </xdr:nvGraphicFramePr>
      <xdr:xfrm>
        <a:off x="4400550" y="15592425"/>
        <a:ext cx="2219325" cy="1343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</xdr:colOff>
      <xdr:row>85</xdr:row>
      <xdr:rowOff>171450</xdr:rowOff>
    </xdr:from>
    <xdr:to>
      <xdr:col>2</xdr:col>
      <xdr:colOff>581025</xdr:colOff>
      <xdr:row>93</xdr:row>
      <xdr:rowOff>180975</xdr:rowOff>
    </xdr:to>
    <xdr:graphicFrame macro="">
      <xdr:nvGraphicFramePr>
        <xdr:cNvPr id="2063" name="Chart 16"/>
        <xdr:cNvGraphicFramePr/>
      </xdr:nvGraphicFramePr>
      <xdr:xfrm>
        <a:off x="38100" y="17154525"/>
        <a:ext cx="2143125" cy="1381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695325</xdr:colOff>
      <xdr:row>85</xdr:row>
      <xdr:rowOff>171450</xdr:rowOff>
    </xdr:from>
    <xdr:to>
      <xdr:col>5</xdr:col>
      <xdr:colOff>647700</xdr:colOff>
      <xdr:row>93</xdr:row>
      <xdr:rowOff>190500</xdr:rowOff>
    </xdr:to>
    <xdr:graphicFrame macro="">
      <xdr:nvGraphicFramePr>
        <xdr:cNvPr id="2064" name="Chart 17"/>
        <xdr:cNvGraphicFramePr/>
      </xdr:nvGraphicFramePr>
      <xdr:xfrm>
        <a:off x="2295525" y="17154525"/>
        <a:ext cx="2133600" cy="1390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190500</xdr:rowOff>
    </xdr:from>
    <xdr:to>
      <xdr:col>2</xdr:col>
      <xdr:colOff>571500</xdr:colOff>
      <xdr:row>102</xdr:row>
      <xdr:rowOff>152400</xdr:rowOff>
    </xdr:to>
    <xdr:graphicFrame macro="">
      <xdr:nvGraphicFramePr>
        <xdr:cNvPr id="2065" name="Chart 13"/>
        <xdr:cNvGraphicFramePr/>
      </xdr:nvGraphicFramePr>
      <xdr:xfrm>
        <a:off x="0" y="18545175"/>
        <a:ext cx="2171700" cy="1524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695325</xdr:colOff>
      <xdr:row>93</xdr:row>
      <xdr:rowOff>190500</xdr:rowOff>
    </xdr:from>
    <xdr:to>
      <xdr:col>5</xdr:col>
      <xdr:colOff>657225</xdr:colOff>
      <xdr:row>102</xdr:row>
      <xdr:rowOff>152400</xdr:rowOff>
    </xdr:to>
    <xdr:graphicFrame macro="">
      <xdr:nvGraphicFramePr>
        <xdr:cNvPr id="2066" name="Chart 14"/>
        <xdr:cNvGraphicFramePr/>
      </xdr:nvGraphicFramePr>
      <xdr:xfrm>
        <a:off x="2295525" y="18545175"/>
        <a:ext cx="2143125" cy="1524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619125</xdr:colOff>
      <xdr:row>93</xdr:row>
      <xdr:rowOff>190500</xdr:rowOff>
    </xdr:from>
    <xdr:to>
      <xdr:col>9</xdr:col>
      <xdr:colOff>66675</xdr:colOff>
      <xdr:row>102</xdr:row>
      <xdr:rowOff>161925</xdr:rowOff>
    </xdr:to>
    <xdr:graphicFrame macro="">
      <xdr:nvGraphicFramePr>
        <xdr:cNvPr id="2067" name="Chart 15"/>
        <xdr:cNvGraphicFramePr/>
      </xdr:nvGraphicFramePr>
      <xdr:xfrm>
        <a:off x="4400550" y="18545175"/>
        <a:ext cx="2219325" cy="1533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103</xdr:row>
      <xdr:rowOff>38100</xdr:rowOff>
    </xdr:from>
    <xdr:to>
      <xdr:col>2</xdr:col>
      <xdr:colOff>581025</xdr:colOff>
      <xdr:row>111</xdr:row>
      <xdr:rowOff>161925</xdr:rowOff>
    </xdr:to>
    <xdr:graphicFrame macro="">
      <xdr:nvGraphicFramePr>
        <xdr:cNvPr id="2068" name="Chart 16"/>
        <xdr:cNvGraphicFramePr/>
      </xdr:nvGraphicFramePr>
      <xdr:xfrm>
        <a:off x="38100" y="20145375"/>
        <a:ext cx="2143125" cy="1495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0</xdr:colOff>
      <xdr:row>103</xdr:row>
      <xdr:rowOff>0</xdr:rowOff>
    </xdr:from>
    <xdr:to>
      <xdr:col>5</xdr:col>
      <xdr:colOff>676275</xdr:colOff>
      <xdr:row>111</xdr:row>
      <xdr:rowOff>161925</xdr:rowOff>
    </xdr:to>
    <xdr:graphicFrame macro="">
      <xdr:nvGraphicFramePr>
        <xdr:cNvPr id="2069" name="Chart 17"/>
        <xdr:cNvGraphicFramePr/>
      </xdr:nvGraphicFramePr>
      <xdr:xfrm>
        <a:off x="2324100" y="20107275"/>
        <a:ext cx="2133600" cy="1533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0</xdr:colOff>
      <xdr:row>103</xdr:row>
      <xdr:rowOff>0</xdr:rowOff>
    </xdr:from>
    <xdr:to>
      <xdr:col>9</xdr:col>
      <xdr:colOff>38100</xdr:colOff>
      <xdr:row>111</xdr:row>
      <xdr:rowOff>161925</xdr:rowOff>
    </xdr:to>
    <xdr:graphicFrame macro="">
      <xdr:nvGraphicFramePr>
        <xdr:cNvPr id="2070" name="Chart 17"/>
        <xdr:cNvGraphicFramePr/>
      </xdr:nvGraphicFramePr>
      <xdr:xfrm>
        <a:off x="4476750" y="20107275"/>
        <a:ext cx="2114550" cy="1533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3" name="Chart 1"/>
        <xdr:cNvGraphicFramePr/>
      </xdr:nvGraphicFramePr>
      <xdr:xfrm>
        <a:off x="4657725" y="0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4" name="Chart 2"/>
        <xdr:cNvGraphicFramePr/>
      </xdr:nvGraphicFramePr>
      <xdr:xfrm>
        <a:off x="4657725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5" name="Chart 3"/>
        <xdr:cNvGraphicFramePr/>
      </xdr:nvGraphicFramePr>
      <xdr:xfrm>
        <a:off x="4657725" y="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6" name="Chart 4"/>
        <xdr:cNvGraphicFramePr/>
      </xdr:nvGraphicFramePr>
      <xdr:xfrm>
        <a:off x="4657725" y="0"/>
        <a:ext cx="4267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180975</xdr:colOff>
      <xdr:row>22</xdr:row>
      <xdr:rowOff>0</xdr:rowOff>
    </xdr:from>
    <xdr:ext cx="1714500" cy="361950"/>
    <xdr:sp macro="" textlink="">
      <xdr:nvSpPr>
        <xdr:cNvPr id="138246" name="Text Box 6"/>
        <xdr:cNvSpPr txBox="1">
          <a:spLocks noChangeArrowheads="1"/>
        </xdr:cNvSpPr>
      </xdr:nvSpPr>
      <xdr:spPr bwMode="auto">
        <a:xfrm>
          <a:off x="7772400" y="4029075"/>
          <a:ext cx="17145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値のぶれは以下の式で計算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|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|÷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</a:p>
      </xdr:txBody>
    </xdr:sp>
    <xdr:clientData/>
  </xdr:oneCellAnchor>
  <xdr:twoCellAnchor>
    <xdr:from>
      <xdr:col>8</xdr:col>
      <xdr:colOff>390525</xdr:colOff>
      <xdr:row>23</xdr:row>
      <xdr:rowOff>104775</xdr:rowOff>
    </xdr:from>
    <xdr:to>
      <xdr:col>10</xdr:col>
      <xdr:colOff>104775</xdr:colOff>
      <xdr:row>24</xdr:row>
      <xdr:rowOff>142875</xdr:rowOff>
    </xdr:to>
    <xdr:sp macro="" textlink="">
      <xdr:nvSpPr>
        <xdr:cNvPr id="3078" name="Line 7"/>
        <xdr:cNvSpPr>
          <a:spLocks noChangeShapeType="1"/>
        </xdr:cNvSpPr>
      </xdr:nvSpPr>
      <xdr:spPr bwMode="auto">
        <a:xfrm flipH="1">
          <a:off x="6553200" y="4314825"/>
          <a:ext cx="1143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10</xdr:col>
      <xdr:colOff>161925</xdr:colOff>
      <xdr:row>19</xdr:row>
      <xdr:rowOff>85725</xdr:rowOff>
    </xdr:to>
    <xdr:graphicFrame macro="">
      <xdr:nvGraphicFramePr>
        <xdr:cNvPr id="3079" name="Chart 5"/>
        <xdr:cNvGraphicFramePr/>
      </xdr:nvGraphicFramePr>
      <xdr:xfrm>
        <a:off x="3838575" y="1657350"/>
        <a:ext cx="39147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O52"/>
  <sheetViews>
    <sheetView tabSelected="1" workbookViewId="0" topLeftCell="A1">
      <selection activeCell="E25" sqref="E25"/>
    </sheetView>
  </sheetViews>
  <sheetFormatPr defaultColWidth="9.00390625" defaultRowHeight="13.5"/>
  <cols>
    <col min="1" max="16384" width="9.00390625" style="145" customWidth="1"/>
  </cols>
  <sheetData>
    <row r="1" spans="1:7" ht="19">
      <c r="A1" s="292" t="s">
        <v>43</v>
      </c>
      <c r="B1" s="418" t="s">
        <v>317</v>
      </c>
      <c r="C1" s="412"/>
      <c r="D1" s="412"/>
      <c r="E1" s="412"/>
      <c r="F1" s="413"/>
      <c r="G1" s="292" t="s">
        <v>296</v>
      </c>
    </row>
    <row r="2" ht="18" customHeight="1">
      <c r="A2" s="146"/>
    </row>
    <row r="3" ht="13.5">
      <c r="A3" s="147" t="s">
        <v>162</v>
      </c>
    </row>
    <row r="4" ht="17" customHeight="1">
      <c r="A4" s="146"/>
    </row>
    <row r="5" spans="1:2" ht="17" customHeight="1">
      <c r="A5" s="146" t="s">
        <v>163</v>
      </c>
      <c r="B5" s="214" t="s">
        <v>320</v>
      </c>
    </row>
    <row r="6" spans="1:2" ht="17" customHeight="1">
      <c r="A6" s="146" t="s">
        <v>164</v>
      </c>
      <c r="B6" s="143">
        <v>1</v>
      </c>
    </row>
    <row r="7" spans="1:2" ht="18" customHeight="1">
      <c r="A7" s="146" t="s">
        <v>165</v>
      </c>
      <c r="B7" s="143" t="s">
        <v>297</v>
      </c>
    </row>
    <row r="8" spans="1:2" ht="17" customHeight="1">
      <c r="A8" s="146" t="s">
        <v>9</v>
      </c>
      <c r="B8" s="143" t="s">
        <v>293</v>
      </c>
    </row>
    <row r="9" spans="1:2" ht="17" customHeight="1">
      <c r="A9" s="146" t="s">
        <v>10</v>
      </c>
      <c r="B9" s="143" t="s">
        <v>4</v>
      </c>
    </row>
    <row r="10" spans="1:2" ht="17" customHeight="1">
      <c r="A10" s="146" t="s">
        <v>298</v>
      </c>
      <c r="B10" s="143" t="s">
        <v>300</v>
      </c>
    </row>
    <row r="11" spans="1:2" ht="17" customHeight="1">
      <c r="A11" s="146" t="s">
        <v>36</v>
      </c>
      <c r="B11" s="143" t="s">
        <v>157</v>
      </c>
    </row>
    <row r="12" spans="1:2" ht="18" customHeight="1">
      <c r="A12" s="146" t="s">
        <v>37</v>
      </c>
      <c r="B12" s="143" t="s">
        <v>321</v>
      </c>
    </row>
    <row r="13" spans="1:2" ht="17" customHeight="1">
      <c r="A13" s="146"/>
      <c r="B13" s="148" t="s">
        <v>77</v>
      </c>
    </row>
    <row r="14" spans="1:5" ht="12.75" customHeight="1">
      <c r="A14" s="272"/>
      <c r="B14" s="272"/>
      <c r="C14" s="272"/>
      <c r="D14" s="272"/>
      <c r="E14" s="271"/>
    </row>
    <row r="15" spans="1:5" ht="57" thickBot="1">
      <c r="A15" s="277" t="s">
        <v>161</v>
      </c>
      <c r="B15" s="278" t="s">
        <v>153</v>
      </c>
      <c r="C15" s="421" t="s">
        <v>243</v>
      </c>
      <c r="D15" s="422"/>
      <c r="E15" s="219" t="s">
        <v>242</v>
      </c>
    </row>
    <row r="16" spans="1:5" ht="18" customHeight="1" thickTop="1">
      <c r="A16" s="391" t="s">
        <v>318</v>
      </c>
      <c r="B16" s="392">
        <v>4796.480327140032</v>
      </c>
      <c r="C16" s="393">
        <v>60</v>
      </c>
      <c r="D16" s="394">
        <v>120</v>
      </c>
      <c r="E16" s="220" t="s">
        <v>324</v>
      </c>
    </row>
    <row r="17" spans="1:5" ht="17" customHeight="1">
      <c r="A17" s="279" t="s">
        <v>319</v>
      </c>
      <c r="B17" s="321">
        <v>3494.8911698851084</v>
      </c>
      <c r="C17" s="273">
        <v>44</v>
      </c>
      <c r="D17" s="274">
        <v>88</v>
      </c>
      <c r="E17" s="221" t="s">
        <v>325</v>
      </c>
    </row>
    <row r="18" spans="1:5" ht="17" customHeight="1">
      <c r="A18" s="280" t="s">
        <v>328</v>
      </c>
      <c r="B18" s="321" t="e">
        <v>#DIV/0!</v>
      </c>
      <c r="C18" s="273" t="e">
        <v>#DIV/0!</v>
      </c>
      <c r="D18" s="274" t="e">
        <v>#DIV/0!</v>
      </c>
      <c r="E18" s="220" t="s">
        <v>326</v>
      </c>
    </row>
    <row r="19" spans="1:5" ht="17" customHeight="1">
      <c r="A19" s="280" t="s">
        <v>329</v>
      </c>
      <c r="B19" s="321" t="e">
        <v>#DIV/0!</v>
      </c>
      <c r="C19" s="273" t="e">
        <v>#DIV/0!</v>
      </c>
      <c r="D19" s="274" t="e">
        <v>#DIV/0!</v>
      </c>
      <c r="E19" s="221" t="s">
        <v>327</v>
      </c>
    </row>
    <row r="20" spans="1:5" ht="18" customHeight="1">
      <c r="A20" s="280" t="s">
        <v>330</v>
      </c>
      <c r="B20" s="321" t="e">
        <v>#DIV/0!</v>
      </c>
      <c r="C20" s="273" t="e">
        <v>#DIV/0!</v>
      </c>
      <c r="D20" s="274" t="e">
        <v>#DIV/0!</v>
      </c>
      <c r="E20" s="220">
        <v>6</v>
      </c>
    </row>
    <row r="21" spans="1:5" ht="17" customHeight="1">
      <c r="A21" s="280" t="s">
        <v>331</v>
      </c>
      <c r="B21" s="321" t="e">
        <v>#DIV/0!</v>
      </c>
      <c r="C21" s="273" t="e">
        <v>#DIV/0!</v>
      </c>
      <c r="D21" s="274" t="e">
        <v>#DIV/0!</v>
      </c>
      <c r="E21" s="220" t="s">
        <v>334</v>
      </c>
    </row>
    <row r="22" spans="1:5" ht="17" customHeight="1">
      <c r="A22" s="280" t="s">
        <v>332</v>
      </c>
      <c r="B22" s="321" t="e">
        <v>#DIV/0!</v>
      </c>
      <c r="C22" s="273" t="e">
        <v>#DIV/0!</v>
      </c>
      <c r="D22" s="274" t="e">
        <v>#DIV/0!</v>
      </c>
      <c r="E22" s="221" t="s">
        <v>335</v>
      </c>
    </row>
    <row r="23" spans="1:5" ht="17" customHeight="1">
      <c r="A23" s="280" t="s">
        <v>333</v>
      </c>
      <c r="B23" s="321" t="e">
        <v>#DIV/0!</v>
      </c>
      <c r="C23" s="273" t="e">
        <v>#DIV/0!</v>
      </c>
      <c r="D23" s="274" t="e">
        <v>#DIV/0!</v>
      </c>
      <c r="E23" s="220" t="s">
        <v>336</v>
      </c>
    </row>
    <row r="24" spans="1:7" ht="18" customHeight="1" thickBot="1">
      <c r="A24" s="396">
        <v>9</v>
      </c>
      <c r="B24" s="322" t="e">
        <v>#DIV/0!</v>
      </c>
      <c r="C24" s="275" t="e">
        <v>#DIV/0!</v>
      </c>
      <c r="D24" s="276" t="e">
        <v>#DIV/0!</v>
      </c>
      <c r="E24" s="221" t="s">
        <v>337</v>
      </c>
      <c r="F24" s="224"/>
      <c r="G24" s="415" t="s">
        <v>88</v>
      </c>
    </row>
    <row r="25" spans="1:11" ht="17" customHeight="1" thickTop="1">
      <c r="A25" s="149"/>
      <c r="B25" s="150"/>
      <c r="C25" s="222" t="s">
        <v>174</v>
      </c>
      <c r="D25" s="149"/>
      <c r="G25" s="271"/>
      <c r="I25" s="149"/>
      <c r="K25" s="153"/>
    </row>
    <row r="26" spans="1:11" ht="17" customHeight="1">
      <c r="A26" s="149"/>
      <c r="B26" s="150"/>
      <c r="C26" s="223" t="s">
        <v>175</v>
      </c>
      <c r="D26" s="149"/>
      <c r="E26" s="149"/>
      <c r="F26" s="151"/>
      <c r="G26" s="152"/>
      <c r="H26" s="149"/>
      <c r="I26" s="149"/>
      <c r="K26" s="153"/>
    </row>
    <row r="27" spans="1:9" ht="18" customHeight="1" thickBot="1">
      <c r="A27" s="145" t="s">
        <v>160</v>
      </c>
      <c r="I27" s="145" t="s">
        <v>252</v>
      </c>
    </row>
    <row r="28" spans="1:10" ht="18.75" customHeight="1" thickBot="1" thickTop="1">
      <c r="A28" s="167" t="s">
        <v>14</v>
      </c>
      <c r="D28" s="211">
        <v>100</v>
      </c>
      <c r="F28" s="419" t="s">
        <v>323</v>
      </c>
      <c r="H28" s="420">
        <v>100</v>
      </c>
      <c r="J28" s="145">
        <f>D28/250.29*(H28/100)*5/4*1000</f>
        <v>499.4206720204563</v>
      </c>
    </row>
    <row r="29" ht="17" customHeight="1" thickTop="1">
      <c r="A29" s="167"/>
    </row>
    <row r="30" ht="17" customHeight="1">
      <c r="A30" s="145" t="s">
        <v>15</v>
      </c>
    </row>
    <row r="31" spans="1:4" ht="14" customHeight="1">
      <c r="A31" s="212" t="s">
        <v>16</v>
      </c>
      <c r="B31" s="212" t="s">
        <v>17</v>
      </c>
      <c r="C31" s="212" t="s">
        <v>84</v>
      </c>
      <c r="D31" s="212" t="s">
        <v>86</v>
      </c>
    </row>
    <row r="32" spans="1:4" ht="12.75" customHeight="1">
      <c r="A32" s="213">
        <f>J28/500*160</f>
        <v>159.814615046546</v>
      </c>
      <c r="B32" s="213">
        <f>A32/2</f>
        <v>79.907307523273</v>
      </c>
      <c r="C32" s="213">
        <f>B32/2</f>
        <v>39.9536537616365</v>
      </c>
      <c r="D32" s="213">
        <f>C32/2</f>
        <v>19.97682688081825</v>
      </c>
    </row>
    <row r="33" ht="12.75" customHeight="1"/>
    <row r="34" spans="1:15" s="155" customFormat="1" ht="20" customHeight="1">
      <c r="A34" s="154" t="s">
        <v>237</v>
      </c>
      <c r="O34" s="145"/>
    </row>
    <row r="35" spans="1:13" ht="14" customHeight="1">
      <c r="A35" s="156"/>
      <c r="B35" s="157">
        <v>1</v>
      </c>
      <c r="C35" s="157">
        <v>2</v>
      </c>
      <c r="D35" s="157">
        <v>3</v>
      </c>
      <c r="E35" s="157">
        <v>4</v>
      </c>
      <c r="F35" s="157">
        <v>5</v>
      </c>
      <c r="G35" s="157">
        <v>6</v>
      </c>
      <c r="H35" s="157">
        <v>7</v>
      </c>
      <c r="I35" s="157">
        <v>8</v>
      </c>
      <c r="J35" s="157">
        <v>9</v>
      </c>
      <c r="K35" s="157">
        <v>10</v>
      </c>
      <c r="L35" s="157">
        <v>11</v>
      </c>
      <c r="M35" s="157">
        <v>12</v>
      </c>
    </row>
    <row r="36" spans="1:13" ht="15" customHeight="1">
      <c r="A36" s="423" t="s">
        <v>168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3" ht="15" customHeight="1" thickBot="1">
      <c r="A37" s="424"/>
      <c r="B37" s="159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159"/>
    </row>
    <row r="38" spans="1:13" ht="12.75" customHeight="1" thickTop="1">
      <c r="A38" s="423" t="s">
        <v>169</v>
      </c>
      <c r="B38" s="161"/>
      <c r="C38" s="427" t="s">
        <v>21</v>
      </c>
      <c r="D38" s="307" t="s">
        <v>26</v>
      </c>
      <c r="E38" s="307" t="s">
        <v>26</v>
      </c>
      <c r="F38" s="307" t="s">
        <v>26</v>
      </c>
      <c r="G38" s="308" t="s">
        <v>26</v>
      </c>
      <c r="H38" s="306" t="s">
        <v>26</v>
      </c>
      <c r="I38" s="307" t="s">
        <v>26</v>
      </c>
      <c r="J38" s="307" t="s">
        <v>26</v>
      </c>
      <c r="K38" s="307" t="s">
        <v>26</v>
      </c>
      <c r="L38" s="425" t="s">
        <v>21</v>
      </c>
      <c r="M38" s="162"/>
    </row>
    <row r="39" spans="1:13" ht="14" customHeight="1" thickBot="1">
      <c r="A39" s="424"/>
      <c r="B39" s="163"/>
      <c r="C39" s="428"/>
      <c r="D39" s="310">
        <f>A32</f>
        <v>159.814615046546</v>
      </c>
      <c r="E39" s="310">
        <f>B32</f>
        <v>79.907307523273</v>
      </c>
      <c r="F39" s="310">
        <f>C32</f>
        <v>39.9536537616365</v>
      </c>
      <c r="G39" s="311">
        <f>D32</f>
        <v>19.97682688081825</v>
      </c>
      <c r="H39" s="309">
        <f>D32</f>
        <v>19.97682688081825</v>
      </c>
      <c r="I39" s="310">
        <f>C32</f>
        <v>39.9536537616365</v>
      </c>
      <c r="J39" s="310">
        <f>B32</f>
        <v>79.907307523273</v>
      </c>
      <c r="K39" s="310">
        <f>A32</f>
        <v>159.814615046546</v>
      </c>
      <c r="L39" s="426"/>
      <c r="M39" s="164"/>
    </row>
    <row r="40" spans="1:13" ht="17" customHeight="1" thickTop="1">
      <c r="A40" s="423" t="s">
        <v>170</v>
      </c>
      <c r="B40" s="161"/>
      <c r="C40" s="312" t="str">
        <f>A$16</f>
        <v>キュウリ</v>
      </c>
      <c r="D40" s="313" t="str">
        <f>A$17</f>
        <v>レタス</v>
      </c>
      <c r="E40" s="313" t="str">
        <f>A$18</f>
        <v>3</v>
      </c>
      <c r="F40" s="313" t="str">
        <f>A$19</f>
        <v>4</v>
      </c>
      <c r="G40" s="313" t="str">
        <f>A$20</f>
        <v>5</v>
      </c>
      <c r="H40" s="314" t="str">
        <f>A$21</f>
        <v>6</v>
      </c>
      <c r="I40" s="314" t="str">
        <f>A$22</f>
        <v>7</v>
      </c>
      <c r="J40" s="314" t="str">
        <f>A$23</f>
        <v>8</v>
      </c>
      <c r="K40" s="314">
        <f>A$24</f>
        <v>9</v>
      </c>
      <c r="L40" s="326" t="s">
        <v>247</v>
      </c>
      <c r="M40" s="162"/>
    </row>
    <row r="41" spans="1:13" ht="12.75" customHeight="1">
      <c r="A41" s="424"/>
      <c r="B41" s="163"/>
      <c r="C41" s="315" t="str">
        <f>IF(C16="","","x "&amp;C16)</f>
        <v>x 60</v>
      </c>
      <c r="D41" s="165" t="str">
        <f>IF(C17="","","x "&amp;C17)</f>
        <v>x 44</v>
      </c>
      <c r="E41" s="165" t="e">
        <f>IF(C18="","","x "&amp;C18)</f>
        <v>#DIV/0!</v>
      </c>
      <c r="F41" s="165" t="e">
        <f>IF(C19="","","x "&amp;C19)</f>
        <v>#DIV/0!</v>
      </c>
      <c r="G41" s="165" t="e">
        <f>IF(C20="","","x "&amp;C20)</f>
        <v>#DIV/0!</v>
      </c>
      <c r="H41" s="166" t="e">
        <f>IF(C21="","","x "&amp;C21)</f>
        <v>#DIV/0!</v>
      </c>
      <c r="I41" s="166" t="e">
        <f>IF(C22="","","x "&amp;C22)</f>
        <v>#DIV/0!</v>
      </c>
      <c r="J41" s="166" t="e">
        <f>IF(C23="","","x "&amp;C23)</f>
        <v>#DIV/0!</v>
      </c>
      <c r="K41" s="166" t="e">
        <f>IF(C24="","","x "&amp;C24)</f>
        <v>#DIV/0!</v>
      </c>
      <c r="L41" s="327" t="s">
        <v>248</v>
      </c>
      <c r="M41" s="164"/>
    </row>
    <row r="42" spans="1:13" ht="17" customHeight="1">
      <c r="A42" s="423" t="s">
        <v>171</v>
      </c>
      <c r="B42" s="161"/>
      <c r="C42" s="316" t="str">
        <f>A$16</f>
        <v>キュウリ</v>
      </c>
      <c r="D42" s="209" t="str">
        <f>A$17</f>
        <v>レタス</v>
      </c>
      <c r="E42" s="209" t="str">
        <f>A$18</f>
        <v>3</v>
      </c>
      <c r="F42" s="209" t="str">
        <f>A$19</f>
        <v>4</v>
      </c>
      <c r="G42" s="209" t="str">
        <f>A$20</f>
        <v>5</v>
      </c>
      <c r="H42" s="293" t="str">
        <f>A$21</f>
        <v>6</v>
      </c>
      <c r="I42" s="293" t="str">
        <f>A$22</f>
        <v>7</v>
      </c>
      <c r="J42" s="293" t="str">
        <f>A$23</f>
        <v>8</v>
      </c>
      <c r="K42" s="293">
        <f>A$24</f>
        <v>9</v>
      </c>
      <c r="L42" s="328" t="s">
        <v>247</v>
      </c>
      <c r="M42" s="162"/>
    </row>
    <row r="43" spans="1:13" ht="14" customHeight="1" thickBot="1">
      <c r="A43" s="424"/>
      <c r="B43" s="163"/>
      <c r="C43" s="317" t="str">
        <f>IF(D16="","","x "&amp;D16)</f>
        <v>x 120</v>
      </c>
      <c r="D43" s="318" t="str">
        <f>IF(D17="","","x "&amp;D17)</f>
        <v>x 88</v>
      </c>
      <c r="E43" s="318" t="e">
        <f>IF(D18="","","x "&amp;D18)</f>
        <v>#DIV/0!</v>
      </c>
      <c r="F43" s="318" t="e">
        <f>IF(D19="","","x "&amp;D19)</f>
        <v>#DIV/0!</v>
      </c>
      <c r="G43" s="318" t="e">
        <f>IF(D20="","","x "&amp;D20)</f>
        <v>#DIV/0!</v>
      </c>
      <c r="H43" s="319" t="e">
        <f>IF(D21="","","x "&amp;D21)</f>
        <v>#DIV/0!</v>
      </c>
      <c r="I43" s="319" t="e">
        <f>IF(D22="","","x "&amp;D22)</f>
        <v>#DIV/0!</v>
      </c>
      <c r="J43" s="319" t="e">
        <f>IF(D23="","","x "&amp;D23)</f>
        <v>#DIV/0!</v>
      </c>
      <c r="K43" s="319" t="e">
        <f>IF(D24="","","x "&amp;D24)</f>
        <v>#DIV/0!</v>
      </c>
      <c r="L43" s="327" t="s">
        <v>249</v>
      </c>
      <c r="M43" s="164"/>
    </row>
    <row r="44" spans="1:13" ht="15" thickTop="1">
      <c r="A44" s="423" t="s">
        <v>172</v>
      </c>
      <c r="B44" s="161"/>
      <c r="C44" s="398">
        <f>A24</f>
        <v>9</v>
      </c>
      <c r="D44" s="397" t="str">
        <f>A$23</f>
        <v>8</v>
      </c>
      <c r="E44" s="397" t="str">
        <f>A$22</f>
        <v>7</v>
      </c>
      <c r="F44" s="397" t="str">
        <f>A$21</f>
        <v>6</v>
      </c>
      <c r="G44" s="397" t="str">
        <f>A$20</f>
        <v>5</v>
      </c>
      <c r="H44" s="320" t="str">
        <f>A$19</f>
        <v>4</v>
      </c>
      <c r="I44" s="320" t="str">
        <f>A$18</f>
        <v>3</v>
      </c>
      <c r="J44" s="320" t="str">
        <f>A17</f>
        <v>レタス</v>
      </c>
      <c r="K44" s="395" t="str">
        <f>A16</f>
        <v>キュウリ</v>
      </c>
      <c r="L44" s="328" t="s">
        <v>250</v>
      </c>
      <c r="M44" s="162"/>
    </row>
    <row r="45" spans="1:13" ht="13.5">
      <c r="A45" s="424"/>
      <c r="B45" s="163"/>
      <c r="C45" s="315" t="e">
        <f>IF(D24="","","x "&amp;D24)</f>
        <v>#DIV/0!</v>
      </c>
      <c r="D45" s="165" t="e">
        <f>IF(D23="","","x "&amp;D23)</f>
        <v>#DIV/0!</v>
      </c>
      <c r="E45" s="165" t="e">
        <f>IF(D22="","","x "&amp;D22)</f>
        <v>#DIV/0!</v>
      </c>
      <c r="F45" s="165" t="e">
        <f>IF(D21="","","x "&amp;D21)</f>
        <v>#DIV/0!</v>
      </c>
      <c r="G45" s="165" t="e">
        <f>IF(D20="","","x "&amp;D20)</f>
        <v>#DIV/0!</v>
      </c>
      <c r="H45" s="166" t="e">
        <f>IF(D19="","","x "&amp;D19)</f>
        <v>#DIV/0!</v>
      </c>
      <c r="I45" s="166" t="e">
        <f>IF(D18="","","x "&amp;D18)</f>
        <v>#DIV/0!</v>
      </c>
      <c r="J45" s="166" t="str">
        <f>IF(D17="","","x "&amp;D17)</f>
        <v>x 88</v>
      </c>
      <c r="K45" s="166" t="str">
        <f>IF(D16="","","x "&amp;D16)</f>
        <v>x 120</v>
      </c>
      <c r="L45" s="327" t="s">
        <v>251</v>
      </c>
      <c r="M45" s="164"/>
    </row>
    <row r="46" spans="1:13" ht="13.5">
      <c r="A46" s="423" t="s">
        <v>173</v>
      </c>
      <c r="B46" s="161"/>
      <c r="C46" s="399">
        <f>A24</f>
        <v>9</v>
      </c>
      <c r="D46" s="323" t="str">
        <f>A$23</f>
        <v>8</v>
      </c>
      <c r="E46" s="323" t="str">
        <f>A$22</f>
        <v>7</v>
      </c>
      <c r="F46" s="323" t="str">
        <f>A$21</f>
        <v>6</v>
      </c>
      <c r="G46" s="323" t="str">
        <f>A$20</f>
        <v>5</v>
      </c>
      <c r="H46" s="293" t="str">
        <f>A$19</f>
        <v>4</v>
      </c>
      <c r="I46" s="293" t="str">
        <f>A$18</f>
        <v>3</v>
      </c>
      <c r="J46" s="293" t="str">
        <f>A$17</f>
        <v>レタス</v>
      </c>
      <c r="K46" s="293" t="str">
        <f>A16</f>
        <v>キュウリ</v>
      </c>
      <c r="L46" s="328" t="s">
        <v>250</v>
      </c>
      <c r="M46" s="162"/>
    </row>
    <row r="47" spans="1:13" ht="15" thickBot="1">
      <c r="A47" s="424"/>
      <c r="B47" s="163"/>
      <c r="C47" s="317" t="e">
        <f>IF(C24="","","x "&amp;C24)</f>
        <v>#DIV/0!</v>
      </c>
      <c r="D47" s="318" t="e">
        <f>IF(C23="","","x "&amp;C23)</f>
        <v>#DIV/0!</v>
      </c>
      <c r="E47" s="318" t="e">
        <f>IF(C22="","","x "&amp;C22)</f>
        <v>#DIV/0!</v>
      </c>
      <c r="F47" s="318" t="e">
        <f>IF(C21="","","x "&amp;C21)</f>
        <v>#DIV/0!</v>
      </c>
      <c r="G47" s="318" t="e">
        <f>IF(C20="","","x "&amp;C20)</f>
        <v>#DIV/0!</v>
      </c>
      <c r="H47" s="319" t="e">
        <f>IF(C19="","","x "&amp;C19)</f>
        <v>#DIV/0!</v>
      </c>
      <c r="I47" s="319" t="e">
        <f>IF(C18="","","x "&amp;C18)</f>
        <v>#DIV/0!</v>
      </c>
      <c r="J47" s="319" t="str">
        <f>IF(C17="","","x "&amp;C17)</f>
        <v>x 44</v>
      </c>
      <c r="K47" s="319" t="str">
        <f>IF(C16="","","x "&amp;C16)</f>
        <v>x 60</v>
      </c>
      <c r="L47" s="327" t="s">
        <v>249</v>
      </c>
      <c r="M47" s="164"/>
    </row>
    <row r="48" spans="1:13" ht="15" thickTop="1">
      <c r="A48" s="423" t="s">
        <v>234</v>
      </c>
      <c r="B48" s="161"/>
      <c r="C48" s="427" t="s">
        <v>21</v>
      </c>
      <c r="D48" s="307" t="s">
        <v>26</v>
      </c>
      <c r="E48" s="307" t="s">
        <v>26</v>
      </c>
      <c r="F48" s="307" t="s">
        <v>26</v>
      </c>
      <c r="G48" s="308" t="s">
        <v>26</v>
      </c>
      <c r="H48" s="306" t="s">
        <v>26</v>
      </c>
      <c r="I48" s="307" t="s">
        <v>26</v>
      </c>
      <c r="J48" s="307" t="s">
        <v>26</v>
      </c>
      <c r="K48" s="307" t="s">
        <v>26</v>
      </c>
      <c r="L48" s="425" t="s">
        <v>21</v>
      </c>
      <c r="M48" s="162"/>
    </row>
    <row r="49" spans="1:13" ht="16" thickBot="1" thickTop="1">
      <c r="A49" s="424"/>
      <c r="B49" s="163"/>
      <c r="C49" s="428"/>
      <c r="D49" s="310">
        <f>A32</f>
        <v>159.814615046546</v>
      </c>
      <c r="E49" s="310">
        <f>B32</f>
        <v>79.907307523273</v>
      </c>
      <c r="F49" s="310">
        <f>C32</f>
        <v>39.9536537616365</v>
      </c>
      <c r="G49" s="311">
        <f>D32</f>
        <v>19.97682688081825</v>
      </c>
      <c r="H49" s="309">
        <f>D32</f>
        <v>19.97682688081825</v>
      </c>
      <c r="I49" s="310">
        <f>C32</f>
        <v>39.9536537616365</v>
      </c>
      <c r="J49" s="310">
        <f>B32</f>
        <v>79.907307523273</v>
      </c>
      <c r="K49" s="310">
        <f>A32</f>
        <v>159.814615046546</v>
      </c>
      <c r="L49" s="426"/>
      <c r="M49" s="164"/>
    </row>
    <row r="50" spans="1:13" ht="14.25" customHeight="1" thickTop="1">
      <c r="A50" s="423" t="s">
        <v>235</v>
      </c>
      <c r="B50" s="158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58"/>
    </row>
    <row r="51" spans="1:13" ht="14.25" customHeight="1">
      <c r="A51" s="424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ht="13.5">
      <c r="B52" s="167"/>
    </row>
  </sheetData>
  <sheetProtection password="BD4D" sheet="1" objects="1" scenarios="1"/>
  <mergeCells count="13">
    <mergeCell ref="A50:A51"/>
    <mergeCell ref="C38:C39"/>
    <mergeCell ref="C48:C49"/>
    <mergeCell ref="A40:A41"/>
    <mergeCell ref="A42:A43"/>
    <mergeCell ref="A44:A45"/>
    <mergeCell ref="A46:A47"/>
    <mergeCell ref="C15:D15"/>
    <mergeCell ref="A36:A37"/>
    <mergeCell ref="A38:A39"/>
    <mergeCell ref="L48:L49"/>
    <mergeCell ref="L38:L39"/>
    <mergeCell ref="A48:A49"/>
  </mergeCells>
  <dataValidations count="5">
    <dataValidation type="list" allowBlank="1" showInputMessage="1" showErrorMessage="1" sqref="B8">
      <formula1>実験者</formula1>
    </dataValidation>
    <dataValidation type="list" allowBlank="1" showInputMessage="1" showErrorMessage="1" sqref="B7">
      <formula1>実施機関</formula1>
    </dataValidation>
    <dataValidation type="list" allowBlank="1" showInputMessage="1" showErrorMessage="1" sqref="B9">
      <formula1>使用機器</formula1>
    </dataValidation>
    <dataValidation type="list" allowBlank="1" showInputMessage="1" showErrorMessage="1" sqref="B11">
      <formula1>分注</formula1>
    </dataValidation>
    <dataValidation type="list" allowBlank="1" showInputMessage="1" showErrorMessage="1" sqref="B10">
      <formula1>測光</formula1>
    </dataValidation>
  </dataValidations>
  <printOptions/>
  <pageMargins left="0.7" right="0.7" top="0.75" bottom="0.75" header="0.512" footer="0.512"/>
  <pageSetup fitToHeight="1" fitToWidth="1" horizontalDpi="1200" verticalDpi="12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75" zoomScaleNormal="75" workbookViewId="0" topLeftCell="A1">
      <selection activeCell="B4" sqref="B4:B5"/>
    </sheetView>
  </sheetViews>
  <sheetFormatPr defaultColWidth="9.00390625" defaultRowHeight="13.5"/>
  <cols>
    <col min="1" max="16384" width="9.00390625" style="1" customWidth="1"/>
  </cols>
  <sheetData>
    <row r="1" ht="18">
      <c r="A1" s="2" t="s">
        <v>159</v>
      </c>
    </row>
    <row r="3" spans="1:8" ht="13.5">
      <c r="A3" s="48" t="s">
        <v>79</v>
      </c>
      <c r="H3" s="51" t="s">
        <v>81</v>
      </c>
    </row>
    <row r="4" spans="1:8" ht="15.75" customHeight="1">
      <c r="A4" s="562" t="s">
        <v>24</v>
      </c>
      <c r="B4" s="564" t="s">
        <v>21</v>
      </c>
      <c r="C4" s="566" t="s">
        <v>224</v>
      </c>
      <c r="D4" s="566"/>
      <c r="E4" s="566"/>
      <c r="F4" s="567"/>
      <c r="H4" t="s">
        <v>74</v>
      </c>
    </row>
    <row r="5" spans="1:9" ht="13.5">
      <c r="A5" s="563"/>
      <c r="B5" s="565"/>
      <c r="C5" s="54">
        <v>25</v>
      </c>
      <c r="D5" s="25">
        <v>50</v>
      </c>
      <c r="E5" s="54">
        <v>75</v>
      </c>
      <c r="F5" s="25">
        <v>100</v>
      </c>
      <c r="H5" s="84"/>
      <c r="I5" s="25" t="s">
        <v>83</v>
      </c>
    </row>
    <row r="6" spans="1:9" ht="13.5">
      <c r="A6" s="49">
        <v>0</v>
      </c>
      <c r="B6" s="103">
        <f>AVERAGE('データ処理シート No. 2'!B7:E7)</f>
        <v>1</v>
      </c>
      <c r="C6" s="105">
        <f>AVERAGE('データ処理シート No. 2'!F7:I7)</f>
        <v>1</v>
      </c>
      <c r="D6" s="103">
        <f>AVERAGE('データ処理シート No. 2'!J7:M7)</f>
        <v>1</v>
      </c>
      <c r="E6" s="105">
        <f>AVERAGE('データ処理シート No. 2'!N7:Q7)</f>
        <v>1</v>
      </c>
      <c r="F6" s="103">
        <f>AVERAGE('データ処理シート No. 2'!R7:U7)</f>
        <v>1</v>
      </c>
      <c r="H6" s="89">
        <v>2</v>
      </c>
      <c r="I6" s="110">
        <f>SUM('データ処理シート No. 2'!AB68,'データ処理シート No. 2'!Z68,'データ処理シート No. 2'!X68,'データ処理シート No. 2'!V68)</f>
        <v>147.15407690962206</v>
      </c>
    </row>
    <row r="7" spans="1:9" ht="13.5">
      <c r="A7" s="49">
        <v>2</v>
      </c>
      <c r="B7" s="103">
        <f>AVERAGE('データ処理シート No. 2'!B8:E8)</f>
        <v>0.9473618323798727</v>
      </c>
      <c r="C7" s="105">
        <f>AVERAGE('データ処理シート No. 2'!F8:I8)</f>
        <v>0.9685016613721351</v>
      </c>
      <c r="D7" s="103">
        <f>AVERAGE('データ処理シート No. 2'!J8:M8)</f>
        <v>0.9693584978310339</v>
      </c>
      <c r="E7" s="105">
        <f>AVERAGE('データ処理シート No. 2'!N8:Q8)</f>
        <v>0.9709845356648468</v>
      </c>
      <c r="F7" s="103">
        <f>AVERAGE('データ処理シート No. 2'!R8:U8)</f>
        <v>0.9701209825834115</v>
      </c>
      <c r="H7" s="88">
        <v>3</v>
      </c>
      <c r="I7" s="108">
        <f>SUM('データ処理シート No. 2'!AJ68,'データ処理シート No. 2'!AH68,'データ処理シート No. 2'!AF68,'データ処理シート No. 2'!AD68)</f>
        <v>81.21636847419335</v>
      </c>
    </row>
    <row r="8" spans="1:9" ht="13.5">
      <c r="A8" s="49">
        <v>4</v>
      </c>
      <c r="B8" s="103">
        <f>AVERAGE('データ処理シート No. 2'!B9:E9)</f>
        <v>0.9295846030434551</v>
      </c>
      <c r="C8" s="105">
        <f>AVERAGE('データ処理シート No. 2'!F9:I9)</f>
        <v>0.9689189660952284</v>
      </c>
      <c r="D8" s="103">
        <f>AVERAGE('データ処理シート No. 2'!J9:M9)</f>
        <v>0.9687488771587519</v>
      </c>
      <c r="E8" s="105">
        <f>AVERAGE('データ処理シート No. 2'!N9:Q9)</f>
        <v>0.9719468119236867</v>
      </c>
      <c r="F8" s="103">
        <f>AVERAGE('データ処理シート No. 2'!R9:U9)</f>
        <v>0.9713051174298712</v>
      </c>
      <c r="H8" s="88">
        <v>4</v>
      </c>
      <c r="I8" s="108">
        <f>SUM('データ処理シート No. 2'!AR68,'データ処理シート No. 2'!AP68,'データ処理シート No. 2'!AN68,'データ処理シート No. 2'!AL68)</f>
        <v>82.75735763960802</v>
      </c>
    </row>
    <row r="9" spans="1:9" ht="13.5">
      <c r="A9" s="49">
        <v>6</v>
      </c>
      <c r="B9" s="103">
        <f>AVERAGE('データ処理シート No. 2'!B10:E10)</f>
        <v>0.9052087465001559</v>
      </c>
      <c r="C9" s="105">
        <f>AVERAGE('データ処理シート No. 2'!F10:I10)</f>
        <v>0.9674139350413385</v>
      </c>
      <c r="D9" s="103">
        <f>AVERAGE('データ処理シート No. 2'!J10:M10)</f>
        <v>0.9694306997460063</v>
      </c>
      <c r="E9" s="105">
        <f>AVERAGE('データ処理シート No. 2'!N10:Q10)</f>
        <v>0.9726073358908023</v>
      </c>
      <c r="F9" s="103">
        <f>AVERAGE('データ処理シート No. 2'!R10:U10)</f>
        <v>0.9725904842441961</v>
      </c>
      <c r="H9" s="88">
        <v>5</v>
      </c>
      <c r="I9" s="108">
        <f>SUM('データ処理シート No. 2'!AZ68,'データ処理シート No. 2'!AX68,'データ処理シート No. 2'!AV68,'データ処理シート No. 2'!AT68)</f>
        <v>82.39091569460697</v>
      </c>
    </row>
    <row r="10" spans="1:9" ht="13.5">
      <c r="A10" s="49">
        <v>8</v>
      </c>
      <c r="B10" s="103">
        <f>AVERAGE('データ処理シート No. 2'!B11:E11)</f>
        <v>0.8723352752963409</v>
      </c>
      <c r="C10" s="105">
        <f>AVERAGE('データ処理シート No. 2'!F11:I11)</f>
        <v>0.9679216183645523</v>
      </c>
      <c r="D10" s="103">
        <f>AVERAGE('データ処理シート No. 2'!J11:M11)</f>
        <v>0.9694010453545522</v>
      </c>
      <c r="E10" s="105">
        <f>AVERAGE('データ処理シート No. 2'!N11:Q11)</f>
        <v>0.9705621795646119</v>
      </c>
      <c r="F10" s="103">
        <f>AVERAGE('データ処理シート No. 2'!R11:U11)</f>
        <v>0.9712623240115966</v>
      </c>
      <c r="H10" s="52">
        <v>6</v>
      </c>
      <c r="I10" s="109">
        <f>SUM('データ処理シート No. 2'!BH68,'データ処理シート No. 2'!BF68,'データ処理シート No. 2'!BD68,'データ処理シート No. 2'!BB68)</f>
        <v>104.44781611578222</v>
      </c>
    </row>
    <row r="11" spans="1:9" ht="13.5">
      <c r="A11" s="49">
        <v>10</v>
      </c>
      <c r="B11" s="103">
        <f>AVERAGE('データ処理シート No. 2'!B12:E12)</f>
        <v>0.8333993822501431</v>
      </c>
      <c r="C11" s="105">
        <f>AVERAGE('データ処理シート No. 2'!F12:I12)</f>
        <v>0.9650229768253481</v>
      </c>
      <c r="D11" s="103">
        <f>AVERAGE('データ処理シート No. 2'!J12:M12)</f>
        <v>0.9691937700061213</v>
      </c>
      <c r="E11" s="105">
        <f>AVERAGE('データ処理シート No. 2'!N12:Q12)</f>
        <v>0.9710717601879799</v>
      </c>
      <c r="F11" s="103">
        <f>AVERAGE('データ処理シート No. 2'!R12:U12)</f>
        <v>0.9706952747682096</v>
      </c>
      <c r="H11" s="88">
        <v>7</v>
      </c>
      <c r="I11" s="108">
        <f>SUM('データ処理シート No. 2'!BI68,'データ処理シート No. 2'!BG68,'データ処理シート No. 2'!BE68,'データ処理シート No. 2'!BC68)</f>
        <v>93.63231767345594</v>
      </c>
    </row>
    <row r="12" spans="1:9" ht="13.5">
      <c r="A12" s="49">
        <v>12</v>
      </c>
      <c r="B12" s="103">
        <f>AVERAGE('データ処理シート No. 2'!B13:E13)</f>
        <v>0.7873554785183003</v>
      </c>
      <c r="C12" s="105">
        <f>AVERAGE('データ処理シート No. 2'!F13:I13)</f>
        <v>0.9578139030822312</v>
      </c>
      <c r="D12" s="103">
        <f>AVERAGE('データ処理シート No. 2'!J13:M13)</f>
        <v>0.9698386162684851</v>
      </c>
      <c r="E12" s="105">
        <f>AVERAGE('データ処理シート No. 2'!N13:Q13)</f>
        <v>0.9703015997606539</v>
      </c>
      <c r="F12" s="103">
        <f>AVERAGE('データ処理シート No. 2'!R13:U13)</f>
        <v>0.9713931900997201</v>
      </c>
      <c r="H12" s="88">
        <v>8</v>
      </c>
      <c r="I12" s="108">
        <f>SUM('データ処理シート No. 2'!BA68,'データ処理シート No. 2'!AY68,'データ処理シート No. 2'!AW68,'データ処理シート No. 2'!AU68)</f>
        <v>83.45740726467268</v>
      </c>
    </row>
    <row r="13" spans="1:9" ht="13.5">
      <c r="A13" s="49">
        <v>14</v>
      </c>
      <c r="B13" s="103">
        <f>AVERAGE('データ処理シート No. 2'!B14:E14)</f>
        <v>0.73686486055013</v>
      </c>
      <c r="C13" s="105">
        <f>AVERAGE('データ処理シート No. 2'!F14:I14)</f>
        <v>0.9394552426389771</v>
      </c>
      <c r="D13" s="103">
        <f>AVERAGE('データ処理シート No. 2'!J14:M14)</f>
        <v>0.9676563864457539</v>
      </c>
      <c r="E13" s="105">
        <f>AVERAGE('データ処理シート No. 2'!N14:Q14)</f>
        <v>0.971414868178531</v>
      </c>
      <c r="F13" s="103">
        <f>AVERAGE('データ処理シート No. 2'!R14:U14)</f>
        <v>0.9710145115666923</v>
      </c>
      <c r="H13" s="88">
        <v>9</v>
      </c>
      <c r="I13" s="108">
        <f>SUM('データ処理シート No. 2'!AS68,'データ処理シート No. 2'!AQ68,'データ処理シート No. 2'!AO68,'データ処理シート No. 2'!AM68)</f>
        <v>81.41069858328862</v>
      </c>
    </row>
    <row r="14" spans="1:9" ht="13.5">
      <c r="A14" s="49">
        <v>16</v>
      </c>
      <c r="B14" s="103">
        <f>AVERAGE('データ処理シート No. 2'!B15:E15)</f>
        <v>0.6826086975480768</v>
      </c>
      <c r="C14" s="105">
        <f>AVERAGE('データ処理シート No. 2'!F15:I15)</f>
        <v>0.9107129485045717</v>
      </c>
      <c r="D14" s="103">
        <f>AVERAGE('データ処理シート No. 2'!J15:M15)</f>
        <v>0.9673493470158783</v>
      </c>
      <c r="E14" s="105">
        <f>AVERAGE('データ処理シート No. 2'!N15:Q15)</f>
        <v>0.9710739562290409</v>
      </c>
      <c r="F14" s="103">
        <f>AVERAGE('データ処理シート No. 2'!R15:U15)</f>
        <v>0.9705303022051912</v>
      </c>
      <c r="H14" s="88">
        <v>10</v>
      </c>
      <c r="I14" s="108">
        <f>SUM('データ処理シート No. 2'!AK68,'データ処理シート No. 2'!AI68,'データ処理シート No. 2'!AG68,'データ処理シート No. 2'!AE68)</f>
        <v>81.07653126827906</v>
      </c>
    </row>
    <row r="15" spans="1:9" ht="13.5">
      <c r="A15" s="49">
        <v>18</v>
      </c>
      <c r="B15" s="103">
        <f>AVERAGE('データ処理シート No. 2'!B16:E16)</f>
        <v>0.6273412545866593</v>
      </c>
      <c r="C15" s="105">
        <f>AVERAGE('データ処理シート No. 2'!F16:I16)</f>
        <v>0.8726413000778172</v>
      </c>
      <c r="D15" s="103">
        <f>AVERAGE('データ処理シート No. 2'!J16:M16)</f>
        <v>0.9626239879460463</v>
      </c>
      <c r="E15" s="105">
        <f>AVERAGE('データ処理シート No. 2'!N16:Q16)</f>
        <v>0.9691757453486995</v>
      </c>
      <c r="F15" s="103">
        <f>AVERAGE('データ処理シート No. 2'!R16:U16)</f>
        <v>0.9699165661875947</v>
      </c>
      <c r="H15" s="52">
        <v>11</v>
      </c>
      <c r="I15" s="109">
        <f>SUM('データ処理シート No. 2'!AC68,'データ処理シート No. 2'!AA68,'データ処理シート No. 2'!Y68,'データ処理シート No. 2'!W68)</f>
        <v>144.2457589275059</v>
      </c>
    </row>
    <row r="16" spans="1:6" ht="13.5">
      <c r="A16" s="49">
        <v>20</v>
      </c>
      <c r="B16" s="103">
        <f>AVERAGE('データ処理シート No. 2'!B17:E17)</f>
        <v>0.569924830589235</v>
      </c>
      <c r="C16" s="105">
        <f>AVERAGE('データ処理シート No. 2'!F17:I17)</f>
        <v>0.8265030612535491</v>
      </c>
      <c r="D16" s="103">
        <f>AVERAGE('データ処理シート No. 2'!J17:M17)</f>
        <v>0.9534591005806623</v>
      </c>
      <c r="E16" s="105">
        <f>AVERAGE('データ処理シート No. 2'!N17:Q17)</f>
        <v>0.9694948766840131</v>
      </c>
      <c r="F16" s="103">
        <f>AVERAGE('データ処理シート No. 2'!R17:U17)</f>
        <v>0.9685935025889124</v>
      </c>
    </row>
    <row r="17" spans="1:8" ht="13.5">
      <c r="A17" s="49">
        <v>22</v>
      </c>
      <c r="B17" s="103">
        <f>AVERAGE('データ処理シート No. 2'!B18:E18)</f>
        <v>0.5137438887959539</v>
      </c>
      <c r="C17" s="105">
        <f>AVERAGE('データ処理シート No. 2'!F18:I18)</f>
        <v>0.7729199674296254</v>
      </c>
      <c r="D17" s="103">
        <f>AVERAGE('データ処理シート No. 2'!J18:M18)</f>
        <v>0.9263095405691454</v>
      </c>
      <c r="E17" s="105">
        <f>AVERAGE('データ処理シート No. 2'!N18:Q18)</f>
        <v>0.9690726944816184</v>
      </c>
      <c r="F17" s="103">
        <f>AVERAGE('データ処理シート No. 2'!R18:U18)</f>
        <v>0.9694213640132525</v>
      </c>
      <c r="H17" s="1" t="s">
        <v>82</v>
      </c>
    </row>
    <row r="18" spans="1:8" ht="13.5">
      <c r="A18" s="49">
        <v>24</v>
      </c>
      <c r="B18" s="103">
        <f>AVERAGE('データ処理シート No. 2'!B19:E19)</f>
        <v>0.4591989463212309</v>
      </c>
      <c r="C18" s="105">
        <f>AVERAGE('データ処理シート No. 2'!F19:I19)</f>
        <v>0.7187164827902996</v>
      </c>
      <c r="D18" s="103">
        <f>AVERAGE('データ処理シート No. 2'!J19:M19)</f>
        <v>0.8879595638220295</v>
      </c>
      <c r="E18" s="105">
        <f>AVERAGE('データ処理シート No. 2'!N19:Q19)</f>
        <v>0.9692339956496947</v>
      </c>
      <c r="F18" s="103">
        <f>AVERAGE('データ処理シート No. 2'!R19:U19)</f>
        <v>0.969228091342458</v>
      </c>
      <c r="H18" t="s">
        <v>7</v>
      </c>
    </row>
    <row r="19" spans="1:9" ht="13.5">
      <c r="A19" s="49">
        <v>26</v>
      </c>
      <c r="B19" s="103">
        <f>AVERAGE('データ処理シート No. 2'!B20:E20)</f>
        <v>0.40656214687474423</v>
      </c>
      <c r="C19" s="105">
        <f>AVERAGE('データ処理シート No. 2'!F20:I20)</f>
        <v>0.6634517501861479</v>
      </c>
      <c r="D19" s="103">
        <f>AVERAGE('データ処理シート No. 2'!J20:M20)</f>
        <v>0.8374077658812902</v>
      </c>
      <c r="E19" s="105">
        <f>AVERAGE('データ処理シート No. 2'!N20:Q20)</f>
        <v>0.9678359535124449</v>
      </c>
      <c r="F19" s="103">
        <f>AVERAGE('データ処理シート No. 2'!R20:U20)</f>
        <v>0.9679094726023756</v>
      </c>
      <c r="H19" s="84"/>
      <c r="I19" s="25" t="s">
        <v>83</v>
      </c>
    </row>
    <row r="20" spans="1:9" ht="13.5">
      <c r="A20" s="49">
        <v>28</v>
      </c>
      <c r="B20" s="103">
        <f>AVERAGE('データ処理シート No. 2'!B21:E21)</f>
        <v>0.3578303360915126</v>
      </c>
      <c r="C20" s="105">
        <f>AVERAGE('データ処理シート No. 2'!F21:I21)</f>
        <v>0.6069716523410804</v>
      </c>
      <c r="D20" s="103">
        <f>AVERAGE('データ処理シート No. 2'!J21:M21)</f>
        <v>0.7824804304295498</v>
      </c>
      <c r="E20" s="105">
        <f>AVERAGE('データ処理シート No. 2'!N21:Q21)</f>
        <v>0.9655859305862159</v>
      </c>
      <c r="F20" s="103">
        <f>AVERAGE('データ処理シート No. 2'!R21:U21)</f>
        <v>0.9676789574863461</v>
      </c>
      <c r="H20" s="88" t="s">
        <v>69</v>
      </c>
      <c r="I20" s="108">
        <f>SUM('データ処理シート No. 2'!B68:C68,'データ処理シート No. 2'!F68:G68,'データ処理シート No. 2'!J68:K68,'データ処理シート No. 2'!N68:O68,'データ処理シート No. 2'!R68:S68)</f>
        <v>362.9777736548104</v>
      </c>
    </row>
    <row r="21" spans="1:9" ht="13.5">
      <c r="A21" s="49">
        <v>30</v>
      </c>
      <c r="B21" s="103">
        <f>AVERAGE('データ処理シート No. 2'!B22:E22)</f>
        <v>0.31318158137666097</v>
      </c>
      <c r="C21" s="105">
        <f>AVERAGE('データ処理シート No. 2'!F22:I22)</f>
        <v>0.5503284069177663</v>
      </c>
      <c r="D21" s="103">
        <f>AVERAGE('データ処理シート No. 2'!J22:M22)</f>
        <v>0.7233428978169172</v>
      </c>
      <c r="E21" s="105">
        <f>AVERAGE('データ処理シート No. 2'!N22:Q22)</f>
        <v>0.9626461423547222</v>
      </c>
      <c r="F21" s="103">
        <f>AVERAGE('データ処理シート No. 2'!R22:U22)</f>
        <v>0.9678959527084211</v>
      </c>
      <c r="H21" s="88" t="s">
        <v>68</v>
      </c>
      <c r="I21" s="108">
        <f>SUM('データ処理シート No. 2'!AC68,'データ処理シート No. 2'!V68,'データ処理シート No. 2'!AK68,'データ処理シート No. 2'!AD68,'データ処理シート No. 2'!AS68,'データ処理シート No. 2'!AL68,'データ処理シート No. 2'!BA68,'データ処理シート No. 2'!AT68,'データ処理シート No. 2'!BI68,'データ処理シート No. 2'!BB68)</f>
        <v>249.78141705468218</v>
      </c>
    </row>
    <row r="22" spans="1:9" ht="13.5">
      <c r="A22" s="49">
        <v>32</v>
      </c>
      <c r="B22" s="103">
        <f>AVERAGE('データ処理シート No. 2'!B23:E23)</f>
        <v>0.2722264562563569</v>
      </c>
      <c r="C22" s="105">
        <f>AVERAGE('データ処理シート No. 2'!F23:I23)</f>
        <v>0.4955055614588493</v>
      </c>
      <c r="D22" s="103">
        <f>AVERAGE('データ処理シート No. 2'!J23:M23)</f>
        <v>0.6617812767650927</v>
      </c>
      <c r="E22" s="105">
        <f>AVERAGE('データ処理シート No. 2'!N23:Q23)</f>
        <v>0.9490290319195673</v>
      </c>
      <c r="F22" s="103">
        <f>AVERAGE('データ処理シート No. 2'!R23:U23)</f>
        <v>0.9687358321071492</v>
      </c>
      <c r="H22" s="88" t="s">
        <v>70</v>
      </c>
      <c r="I22" s="108">
        <f>SUM('データ処理シート No. 2'!AA68,'データ処理シート No. 2'!X68,'データ処理シート No. 2'!AI68,'データ処理シート No. 2'!AF68,'データ処理シート No. 2'!AQ68,'データ処理シート No. 2'!AN68,'データ処理シート No. 2'!AY68,'データ処理シート No. 2'!AV68,'データ処理シート No. 2'!BG68,'データ処理シート No. 2'!BD68)</f>
        <v>236.01292944886683</v>
      </c>
    </row>
    <row r="23" spans="1:9" ht="13.5">
      <c r="A23" s="49">
        <v>34</v>
      </c>
      <c r="B23" s="103">
        <f>AVERAGE('データ処理シート No. 2'!B24:E24)</f>
        <v>0.23524278473311844</v>
      </c>
      <c r="C23" s="105">
        <f>AVERAGE('データ処理シート No. 2'!F24:I24)</f>
        <v>0.44365511891898884</v>
      </c>
      <c r="D23" s="103">
        <f>AVERAGE('データ処理シート No. 2'!J24:M24)</f>
        <v>0.6011949966160306</v>
      </c>
      <c r="E23" s="105">
        <f>AVERAGE('データ処理シート No. 2'!N24:Q24)</f>
        <v>0.9146505519573176</v>
      </c>
      <c r="F23" s="103">
        <f>AVERAGE('データ処理シート No. 2'!R24:U24)</f>
        <v>0.9679042566631952</v>
      </c>
      <c r="H23" s="89" t="s">
        <v>71</v>
      </c>
      <c r="I23" s="110">
        <f>SUM('データ処理シート No. 2'!Z68,'データ処理シート No. 2'!Y68,'データ処理シート No. 2'!AH68,'データ処理シート No. 2'!AG68,'データ処理シート No. 2'!AP68,'データ処理シート No. 2'!AO68,'データ処理シート No. 2'!AX68,'データ処理シート No. 2'!AW68,'データ処理シート No. 2'!BF68,'データ処理シート No. 2'!BE68)</f>
        <v>237.6259542197446</v>
      </c>
    </row>
    <row r="24" spans="1:9" ht="13.5">
      <c r="A24" s="49">
        <v>36</v>
      </c>
      <c r="B24" s="103">
        <f>AVERAGE('データ処理シート No. 2'!B25:E25)</f>
        <v>0.20311594686236512</v>
      </c>
      <c r="C24" s="105">
        <f>AVERAGE('データ処理シート No. 2'!F25:I25)</f>
        <v>0.39468644508083117</v>
      </c>
      <c r="D24" s="103">
        <f>AVERAGE('データ処理シート No. 2'!J25:M25)</f>
        <v>0.5417778701858669</v>
      </c>
      <c r="E24" s="105">
        <f>AVERAGE('データ処理シート No. 2'!N25:Q25)</f>
        <v>0.8613221476768443</v>
      </c>
      <c r="F24" s="103">
        <f>AVERAGE('データ処理シート No. 2'!R25:U25)</f>
        <v>0.9669530262428335</v>
      </c>
      <c r="H24" s="88" t="s">
        <v>72</v>
      </c>
      <c r="I24" s="108">
        <f>SUM('データ処理シート No. 2'!AB68,'データ処理シート No. 2'!W68,'データ処理シート No. 2'!AJ68,'データ処理シート No. 2'!AE68,'データ処理シート No. 2'!AR68,'データ処理シート No. 2'!AM68,'データ処理シート No. 2'!AZ68,'データ処理シート No. 2'!AU68,'データ処理シート No. 2'!BH68,'データ処理シート No. 2'!BC68)</f>
        <v>258.3689478277212</v>
      </c>
    </row>
    <row r="25" spans="1:9" ht="13.5">
      <c r="A25" s="49">
        <v>38</v>
      </c>
      <c r="B25" s="103">
        <f>AVERAGE('データ処理シート No. 2'!B26:E26)</f>
        <v>0.17499940941443543</v>
      </c>
      <c r="C25" s="105">
        <f>AVERAGE('データ処理シート No. 2'!F26:I26)</f>
        <v>0.34984012907711837</v>
      </c>
      <c r="D25" s="103">
        <f>AVERAGE('データ処理シート No. 2'!J26:M26)</f>
        <v>0.485014130865314</v>
      </c>
      <c r="E25" s="105">
        <f>AVERAGE('データ処理シート No. 2'!N26:Q26)</f>
        <v>0.799578222664163</v>
      </c>
      <c r="F25" s="103">
        <f>AVERAGE('データ処理シート No. 2'!R26:U26)</f>
        <v>0.9672343225376312</v>
      </c>
      <c r="H25" s="52" t="s">
        <v>73</v>
      </c>
      <c r="I25" s="109">
        <f>SUM('データ処理シート No. 2'!D68:E68,'データ処理シート No. 2'!H68:I68,'データ処理シート No. 2'!L68:M68,'データ処理シート No. 2'!P68:Q68,'データ処理シート No. 2'!T68:U68)</f>
        <v>363.88711491926637</v>
      </c>
    </row>
    <row r="26" spans="1:6" ht="13.5">
      <c r="A26" s="49">
        <v>40</v>
      </c>
      <c r="B26" s="103">
        <f>AVERAGE('データ処理シート No. 2'!B27:E27)</f>
        <v>0.151093666271403</v>
      </c>
      <c r="C26" s="105">
        <f>AVERAGE('データ処理シート No. 2'!F27:I27)</f>
        <v>0.3079006641561365</v>
      </c>
      <c r="D26" s="103">
        <f>AVERAGE('データ処理シート No. 2'!J27:M27)</f>
        <v>0.43142807348089396</v>
      </c>
      <c r="E26" s="105">
        <f>AVERAGE('データ処理シート No. 2'!N27:Q27)</f>
        <v>0.7318596971194002</v>
      </c>
      <c r="F26" s="103">
        <f>AVERAGE('データ処理シート No. 2'!R27:U27)</f>
        <v>0.9671411724945164</v>
      </c>
    </row>
    <row r="27" spans="1:6" ht="13.5">
      <c r="A27" s="49">
        <v>42</v>
      </c>
      <c r="B27" s="103">
        <f>AVERAGE('データ処理シート No. 2'!B28:E28)</f>
        <v>0.13028321004831633</v>
      </c>
      <c r="C27" s="105">
        <f>AVERAGE('データ処理シート No. 2'!F28:I28)</f>
        <v>0.2701343294035175</v>
      </c>
      <c r="D27" s="103">
        <f>AVERAGE('データ処理シート No. 2'!J28:M28)</f>
        <v>0.38122461458632356</v>
      </c>
      <c r="E27" s="105">
        <f>AVERAGE('データ処理シート No. 2'!N28:Q28)</f>
        <v>0.661658720429579</v>
      </c>
      <c r="F27" s="103">
        <f>AVERAGE('データ処理シート No. 2'!R28:U28)</f>
        <v>0.9652981507416174</v>
      </c>
    </row>
    <row r="28" spans="1:6" ht="13.5">
      <c r="A28" s="49">
        <v>44</v>
      </c>
      <c r="B28" s="103">
        <f>AVERAGE('データ処理シート No. 2'!B29:E29)</f>
        <v>0.1131756683615237</v>
      </c>
      <c r="C28" s="105">
        <f>AVERAGE('データ処理シート No. 2'!F29:I29)</f>
        <v>0.23679382675903674</v>
      </c>
      <c r="D28" s="103">
        <f>AVERAGE('データ処理シート No. 2'!J29:M29)</f>
        <v>0.33479807540574114</v>
      </c>
      <c r="E28" s="105">
        <f>AVERAGE('データ処理シート No. 2'!N29:Q29)</f>
        <v>0.5934604718450947</v>
      </c>
      <c r="F28" s="103">
        <f>AVERAGE('データ処理シート No. 2'!R29:U29)</f>
        <v>0.9654372150560211</v>
      </c>
    </row>
    <row r="29" spans="1:6" ht="13.5">
      <c r="A29" s="49">
        <v>46</v>
      </c>
      <c r="B29" s="103">
        <f>AVERAGE('データ処理シート No. 2'!B30:E30)</f>
        <v>0.09898449536981299</v>
      </c>
      <c r="C29" s="105">
        <f>AVERAGE('データ処理シート No. 2'!F30:I30)</f>
        <v>0.2068153173165525</v>
      </c>
      <c r="D29" s="103">
        <f>AVERAGE('データ処理シート No. 2'!J30:M30)</f>
        <v>0.2941051215597066</v>
      </c>
      <c r="E29" s="105">
        <f>AVERAGE('データ処理シート No. 2'!N30:Q30)</f>
        <v>0.5267506460428574</v>
      </c>
      <c r="F29" s="103">
        <f>AVERAGE('データ処理シート No. 2'!R30:U30)</f>
        <v>0.9641291234491522</v>
      </c>
    </row>
    <row r="30" spans="1:6" ht="13.5">
      <c r="A30" s="49">
        <v>48</v>
      </c>
      <c r="B30" s="103">
        <f>AVERAGE('データ処理シート No. 2'!B31:E31)</f>
        <v>0.08719036293057572</v>
      </c>
      <c r="C30" s="105">
        <f>AVERAGE('データ処理シート No. 2'!F31:I31)</f>
        <v>0.18056688344018984</v>
      </c>
      <c r="D30" s="103">
        <f>AVERAGE('データ処理シート No. 2'!J31:M31)</f>
        <v>0.25706409904767913</v>
      </c>
      <c r="E30" s="105">
        <f>AVERAGE('データ処理シート No. 2'!N31:Q31)</f>
        <v>0.4649861451208908</v>
      </c>
      <c r="F30" s="103">
        <f>AVERAGE('データ処理シート No. 2'!R31:U31)</f>
        <v>0.9624462225366649</v>
      </c>
    </row>
    <row r="31" spans="1:6" ht="13.5">
      <c r="A31" s="49">
        <v>50</v>
      </c>
      <c r="B31" s="103">
        <f>AVERAGE('データ処理シート No. 2'!B32:E32)</f>
        <v>0.0776293875004593</v>
      </c>
      <c r="C31" s="105">
        <f>AVERAGE('データ処理シート No. 2'!F32:I32)</f>
        <v>0.15777048920843945</v>
      </c>
      <c r="D31" s="103">
        <f>AVERAGE('データ処理シート No. 2'!J32:M32)</f>
        <v>0.22419146719655472</v>
      </c>
      <c r="E31" s="105">
        <f>AVERAGE('データ処理シート No. 2'!N32:Q32)</f>
        <v>0.4078367983781964</v>
      </c>
      <c r="F31" s="103">
        <f>AVERAGE('データ処理シート No. 2'!R32:U32)</f>
        <v>0.958240567242669</v>
      </c>
    </row>
    <row r="32" spans="1:6" ht="13.5">
      <c r="A32" s="49">
        <v>52</v>
      </c>
      <c r="B32" s="103">
        <f>AVERAGE('データ処理シート No. 2'!B33:E33)</f>
        <v>0.06993212926749445</v>
      </c>
      <c r="C32" s="105">
        <f>AVERAGE('データ処理シート No. 2'!F33:I33)</f>
        <v>0.1382362220894389</v>
      </c>
      <c r="D32" s="103">
        <f>AVERAGE('データ処理シート No. 2'!J33:M33)</f>
        <v>0.19571742325900188</v>
      </c>
      <c r="E32" s="105">
        <f>AVERAGE('データ処理シート No. 2'!N33:Q33)</f>
        <v>0.35569525487193365</v>
      </c>
      <c r="F32" s="103">
        <f>AVERAGE('データ処理シート No. 2'!R33:U33)</f>
        <v>0.935893957674224</v>
      </c>
    </row>
    <row r="33" spans="1:6" ht="13.5">
      <c r="A33" s="49">
        <v>54</v>
      </c>
      <c r="B33" s="103">
        <f>AVERAGE('データ処理シート No. 2'!B34:E34)</f>
        <v>0.06366906895799561</v>
      </c>
      <c r="C33" s="105">
        <f>AVERAGE('データ処理シート No. 2'!F34:I34)</f>
        <v>0.12158388279919063</v>
      </c>
      <c r="D33" s="103">
        <f>AVERAGE('データ処理シート No. 2'!J34:M34)</f>
        <v>0.1705151127126609</v>
      </c>
      <c r="E33" s="105">
        <f>AVERAGE('データ処理シート No. 2'!N34:Q34)</f>
        <v>0.30820936537002086</v>
      </c>
      <c r="F33" s="103">
        <f>AVERAGE('データ処理シート No. 2'!R34:U34)</f>
        <v>0.8845432605005059</v>
      </c>
    </row>
    <row r="34" spans="1:6" ht="13.5">
      <c r="A34" s="49">
        <v>56</v>
      </c>
      <c r="B34" s="103">
        <f>AVERAGE('データ処理シート No. 2'!B35:E35)</f>
        <v>0.058862653101429845</v>
      </c>
      <c r="C34" s="105">
        <f>AVERAGE('データ処理シート No. 2'!F35:I35)</f>
        <v>0.1075241723231117</v>
      </c>
      <c r="D34" s="103">
        <f>AVERAGE('データ処理シート No. 2'!J35:M35)</f>
        <v>0.14906549600171515</v>
      </c>
      <c r="E34" s="105">
        <f>AVERAGE('データ処理シート No. 2'!N35:Q35)</f>
        <v>0.2667775452169265</v>
      </c>
      <c r="F34" s="103">
        <f>AVERAGE('データ処理シート No. 2'!R35:U35)</f>
        <v>0.8086451762266222</v>
      </c>
    </row>
    <row r="35" spans="1:6" ht="13.5">
      <c r="A35" s="49">
        <v>58</v>
      </c>
      <c r="B35" s="103">
        <f>AVERAGE('データ処理シート No. 2'!B36:E36)</f>
        <v>0.05498260925621509</v>
      </c>
      <c r="C35" s="105">
        <f>AVERAGE('データ処理シート No. 2'!F36:I36)</f>
        <v>0.09538613229320195</v>
      </c>
      <c r="D35" s="103">
        <f>AVERAGE('データ処理シート No. 2'!J36:M36)</f>
        <v>0.1308469926080949</v>
      </c>
      <c r="E35" s="105">
        <f>AVERAGE('データ処理シート No. 2'!N36:Q36)</f>
        <v>0.2305668304326558</v>
      </c>
      <c r="F35" s="103">
        <f>AVERAGE('データ処理シート No. 2'!R36:U36)</f>
        <v>0.7208203679205479</v>
      </c>
    </row>
    <row r="36" spans="1:6" ht="13.5">
      <c r="A36" s="49">
        <v>60</v>
      </c>
      <c r="B36" s="103">
        <f>AVERAGE('データ処理シート No. 2'!B37:E37)</f>
        <v>0.05182536561145941</v>
      </c>
      <c r="C36" s="105">
        <f>AVERAGE('データ処理シート No. 2'!F37:I37)</f>
        <v>0.08552404076509353</v>
      </c>
      <c r="D36" s="103">
        <f>AVERAGE('データ処理シート No. 2'!J37:M37)</f>
        <v>0.11514061951047097</v>
      </c>
      <c r="E36" s="105">
        <f>AVERAGE('データ処理シート No. 2'!N37:Q37)</f>
        <v>0.19902013110743244</v>
      </c>
      <c r="F36" s="103">
        <f>AVERAGE('データ処理シート No. 2'!R37:U37)</f>
        <v>0.6301156205683976</v>
      </c>
    </row>
    <row r="37" spans="1:6" ht="13.5">
      <c r="A37" s="49">
        <v>62</v>
      </c>
      <c r="B37" s="103">
        <f>AVERAGE('データ処理シート No. 2'!B38:E38)</f>
        <v>0.04951772268267416</v>
      </c>
      <c r="C37" s="105">
        <f>AVERAGE('データ処理シート No. 2'!F38:I38)</f>
        <v>0.07719173268467687</v>
      </c>
      <c r="D37" s="103">
        <f>AVERAGE('データ処理シート No. 2'!J38:M38)</f>
        <v>0.10185373440150002</v>
      </c>
      <c r="E37" s="105">
        <f>AVERAGE('データ処理シート No. 2'!N38:Q38)</f>
        <v>0.1718854370113464</v>
      </c>
      <c r="F37" s="103">
        <f>AVERAGE('データ処理シート No. 2'!R38:U38)</f>
        <v>0.5410343542402295</v>
      </c>
    </row>
    <row r="38" spans="1:6" ht="13.5">
      <c r="A38" s="49">
        <v>64</v>
      </c>
      <c r="B38" s="103">
        <f>AVERAGE('データ処理シート No. 2'!B39:E39)</f>
        <v>0.047578284793463335</v>
      </c>
      <c r="C38" s="105">
        <f>AVERAGE('データ処理シート No. 2'!F39:I39)</f>
        <v>0.07027530287540752</v>
      </c>
      <c r="D38" s="103">
        <f>AVERAGE('データ処理シート No. 2'!J39:M39)</f>
        <v>0.09097734206930408</v>
      </c>
      <c r="E38" s="105">
        <f>AVERAGE('データ処理シート No. 2'!N39:Q39)</f>
        <v>0.1487857789580631</v>
      </c>
      <c r="F38" s="103">
        <f>AVERAGE('データ処理シート No. 2'!R39:U39)</f>
        <v>0.4578511117963328</v>
      </c>
    </row>
    <row r="39" spans="1:6" ht="13.5">
      <c r="A39" s="49">
        <v>66</v>
      </c>
      <c r="B39" s="103">
        <f>AVERAGE('データ処理シート No. 2'!B40:E40)</f>
        <v>0.046132383821891186</v>
      </c>
      <c r="C39" s="105">
        <f>AVERAGE('データ処理シート No. 2'!F40:I40)</f>
        <v>0.06472468694108761</v>
      </c>
      <c r="D39" s="103">
        <f>AVERAGE('データ処理シート No. 2'!J40:M40)</f>
        <v>0.08169687237875911</v>
      </c>
      <c r="E39" s="105">
        <f>AVERAGE('データ処理シート No. 2'!N40:Q40)</f>
        <v>0.1293638117233575</v>
      </c>
      <c r="F39" s="103">
        <f>AVERAGE('データ処理シート No. 2'!R40:U40)</f>
        <v>0.38328243774553494</v>
      </c>
    </row>
    <row r="40" spans="1:6" ht="13.5">
      <c r="A40" s="49">
        <v>68</v>
      </c>
      <c r="B40" s="103">
        <f>AVERAGE('データ処理シート No. 2'!B41:E41)</f>
        <v>0.04515619109045727</v>
      </c>
      <c r="C40" s="105">
        <f>AVERAGE('データ処理シート No. 2'!F41:I41)</f>
        <v>0.06022327834772512</v>
      </c>
      <c r="D40" s="103">
        <f>AVERAGE('データ処理シート No. 2'!J41:M41)</f>
        <v>0.07416589076866088</v>
      </c>
      <c r="E40" s="105">
        <f>AVERAGE('データ処理シート No. 2'!N41:Q41)</f>
        <v>0.11303959812970198</v>
      </c>
      <c r="F40" s="103">
        <f>AVERAGE('データ処理シート No. 2'!R41:U41)</f>
        <v>0.3183748344256578</v>
      </c>
    </row>
    <row r="41" spans="1:6" ht="13.5">
      <c r="A41" s="49">
        <v>70</v>
      </c>
      <c r="B41" s="103">
        <f>AVERAGE('データ処理シート No. 2'!B42:E42)</f>
        <v>0.04418021888447805</v>
      </c>
      <c r="C41" s="105">
        <f>AVERAGE('データ処理シート No. 2'!F42:I42)</f>
        <v>0.0565313575140475</v>
      </c>
      <c r="D41" s="103">
        <f>AVERAGE('データ処理シート No. 2'!J42:M42)</f>
        <v>0.06790308078913669</v>
      </c>
      <c r="E41" s="105">
        <f>AVERAGE('データ処理シート No. 2'!N42:Q42)</f>
        <v>0.09946998820003101</v>
      </c>
      <c r="F41" s="103">
        <f>AVERAGE('データ処理シート No. 2'!R42:U42)</f>
        <v>0.2625381053838052</v>
      </c>
    </row>
    <row r="42" spans="1:6" ht="13.5">
      <c r="A42" s="49">
        <v>72</v>
      </c>
      <c r="B42" s="103">
        <f>AVERAGE('データ処理シート No. 2'!B43:E43)</f>
        <v>0.043698637551149014</v>
      </c>
      <c r="C42" s="105">
        <f>AVERAGE('データ処理シート No. 2'!F43:I43)</f>
        <v>0.053547271413209294</v>
      </c>
      <c r="D42" s="103">
        <f>AVERAGE('データ処理シート No. 2'!J43:M43)</f>
        <v>0.06294680144020573</v>
      </c>
      <c r="E42" s="105">
        <f>AVERAGE('データ処理シート No. 2'!N43:Q43)</f>
        <v>0.08843103586523438</v>
      </c>
      <c r="F42" s="103">
        <f>AVERAGE('データ処理シート No. 2'!R43:U43)</f>
        <v>0.21637353961513361</v>
      </c>
    </row>
    <row r="43" spans="1:6" ht="13.5">
      <c r="A43" s="49">
        <v>74</v>
      </c>
      <c r="B43" s="103">
        <f>AVERAGE('データ処理シート No. 2'!B44:E44)</f>
        <v>0.04322885105903222</v>
      </c>
      <c r="C43" s="105">
        <f>AVERAGE('データ処理シート No. 2'!F44:I44)</f>
        <v>0.051018450571184495</v>
      </c>
      <c r="D43" s="103">
        <f>AVERAGE('データ処理シート No. 2'!J44:M44)</f>
        <v>0.05869916473753488</v>
      </c>
      <c r="E43" s="105">
        <f>AVERAGE('データ処理シート No. 2'!N44:Q44)</f>
        <v>0.07904860230983812</v>
      </c>
      <c r="F43" s="103">
        <f>AVERAGE('データ処理シート No. 2'!R44:U44)</f>
        <v>0.17789274039610947</v>
      </c>
    </row>
    <row r="44" spans="1:6" ht="13.5">
      <c r="A44" s="49">
        <v>76</v>
      </c>
      <c r="B44" s="103">
        <f>AVERAGE('データ処理シート No. 2'!B45:E45)</f>
        <v>0.04277251249480912</v>
      </c>
      <c r="C44" s="105">
        <f>AVERAGE('データ処理シート No. 2'!F45:I45)</f>
        <v>0.049071450763362535</v>
      </c>
      <c r="D44" s="103">
        <f>AVERAGE('データ処理シート No. 2'!J45:M45)</f>
        <v>0.05537743532687828</v>
      </c>
      <c r="E44" s="105">
        <f>AVERAGE('データ処理シート No. 2'!N45:Q45)</f>
        <v>0.07151215074074176</v>
      </c>
      <c r="F44" s="103">
        <f>AVERAGE('データ処理シート No. 2'!R45:U45)</f>
        <v>0.14741455102658063</v>
      </c>
    </row>
    <row r="45" spans="1:6" ht="13.5">
      <c r="A45" s="49">
        <v>78</v>
      </c>
      <c r="B45" s="103">
        <f>AVERAGE('データ処理シート No. 2'!B46:E46)</f>
        <v>0.04245616153317567</v>
      </c>
      <c r="C45" s="105">
        <f>AVERAGE('データ処理シート No. 2'!F46:I46)</f>
        <v>0.04762985831426243</v>
      </c>
      <c r="D45" s="103">
        <f>AVERAGE('データ処理シート No. 2'!J46:M46)</f>
        <v>0.05268968372488869</v>
      </c>
      <c r="E45" s="105">
        <f>AVERAGE('データ処理シート No. 2'!N46:Q46)</f>
        <v>0.06566799566301351</v>
      </c>
      <c r="F45" s="103">
        <f>AVERAGE('データ処理シート No. 2'!R46:U46)</f>
        <v>0.12270074599370155</v>
      </c>
    </row>
    <row r="46" spans="1:6" ht="13.5">
      <c r="A46" s="49">
        <v>80</v>
      </c>
      <c r="B46" s="103">
        <f>AVERAGE('データ処理シート No. 2'!B47:E47)</f>
        <v>0.042163972693467534</v>
      </c>
      <c r="C46" s="105">
        <f>AVERAGE('データ処理シート No. 2'!F47:I47)</f>
        <v>0.046378129234776654</v>
      </c>
      <c r="D46" s="103">
        <f>AVERAGE('データ処理シート No. 2'!J47:M47)</f>
        <v>0.05054666442693957</v>
      </c>
      <c r="E46" s="105">
        <f>AVERAGE('データ処理シート No. 2'!N47:Q47)</f>
        <v>0.060546263206220696</v>
      </c>
      <c r="F46" s="103">
        <f>AVERAGE('データ処理シート No. 2'!R47:U47)</f>
        <v>0.1032656987572843</v>
      </c>
    </row>
    <row r="47" spans="1:6" ht="13.5">
      <c r="A47" s="49">
        <v>82</v>
      </c>
      <c r="B47" s="103">
        <f>AVERAGE('データ処理シート No. 2'!B48:E48)</f>
        <v>0.04211326728249971</v>
      </c>
      <c r="C47" s="105">
        <f>AVERAGE('データ処理シート No. 2'!F48:I48)</f>
        <v>0.04536675597880348</v>
      </c>
      <c r="D47" s="103">
        <f>AVERAGE('データ処理シート No. 2'!J48:M48)</f>
        <v>0.04868275164263568</v>
      </c>
      <c r="E47" s="105">
        <f>AVERAGE('データ処理シート No. 2'!N48:Q48)</f>
        <v>0.05663858865602595</v>
      </c>
      <c r="F47" s="103">
        <f>AVERAGE('データ処理シート No. 2'!R48:U48)</f>
        <v>0.08790056773539717</v>
      </c>
    </row>
    <row r="48" spans="1:6" ht="13.5">
      <c r="A48" s="49">
        <v>84</v>
      </c>
      <c r="B48" s="103">
        <f>AVERAGE('データ処理シート No. 2'!B49:E49)</f>
        <v>0.04196151719412327</v>
      </c>
      <c r="C48" s="105">
        <f>AVERAGE('データ処理シート No. 2'!F49:I49)</f>
        <v>0.04459494865173763</v>
      </c>
      <c r="D48" s="103">
        <f>AVERAGE('データ処理シート No. 2'!J49:M49)</f>
        <v>0.047237656410186644</v>
      </c>
      <c r="E48" s="105">
        <f>AVERAGE('データ処理シート No. 2'!N49:Q49)</f>
        <v>0.05343936093035032</v>
      </c>
      <c r="F48" s="103">
        <f>AVERAGE('データ処理シート No. 2'!R49:U49)</f>
        <v>0.07632645984746873</v>
      </c>
    </row>
    <row r="49" spans="1:6" ht="13.5">
      <c r="A49" s="49">
        <v>86</v>
      </c>
      <c r="B49" s="103">
        <f>AVERAGE('データ処理シート No. 2'!B50:E50)</f>
        <v>0.04178413999999265</v>
      </c>
      <c r="C49" s="105">
        <f>AVERAGE('データ処理シート No. 2'!F50:I50)</f>
        <v>0.04382366674750701</v>
      </c>
      <c r="D49" s="103">
        <f>AVERAGE('データ処理シート No. 2'!J50:M50)</f>
        <v>0.04613441881335486</v>
      </c>
      <c r="E49" s="105">
        <f>AVERAGE('データ処理シート No. 2'!N50:Q50)</f>
        <v>0.05097252158815649</v>
      </c>
      <c r="F49" s="103">
        <f>AVERAGE('データ処理シート No. 2'!R50:U50)</f>
        <v>0.06749972281167185</v>
      </c>
    </row>
    <row r="50" spans="1:6" ht="13.5">
      <c r="A50" s="49">
        <v>88</v>
      </c>
      <c r="B50" s="103">
        <f>AVERAGE('データ処理シート No. 2'!B51:E51)</f>
        <v>0.041657065755237054</v>
      </c>
      <c r="C50" s="105">
        <f>AVERAGE('データ処理シート No. 2'!F51:I51)</f>
        <v>0.04334336101601498</v>
      </c>
      <c r="D50" s="103">
        <f>AVERAGE('データ処理シート No. 2'!J51:M51)</f>
        <v>0.045196064849165926</v>
      </c>
      <c r="E50" s="105">
        <f>AVERAGE('データ処理シート No. 2'!N51:Q51)</f>
        <v>0.04900003516403965</v>
      </c>
      <c r="F50" s="103">
        <f>AVERAGE('データ処理シート No. 2'!R51:U51)</f>
        <v>0.06091193818965551</v>
      </c>
    </row>
    <row r="51" spans="1:6" ht="13.5">
      <c r="A51" s="49">
        <v>90</v>
      </c>
      <c r="B51" s="103">
        <f>AVERAGE('データ処理シート No. 2'!B52:E52)</f>
        <v>0.04155565341758062</v>
      </c>
      <c r="C51" s="105">
        <f>AVERAGE('データ処理シート No. 2'!F52:I52)</f>
        <v>0.0430654299930629</v>
      </c>
      <c r="D51" s="103">
        <f>AVERAGE('データ処理シート No. 2'!J52:M52)</f>
        <v>0.04451160065993554</v>
      </c>
      <c r="E51" s="105">
        <f>AVERAGE('データ処理シート No. 2'!N52:Q52)</f>
        <v>0.04736775616440534</v>
      </c>
      <c r="F51" s="103">
        <f>AVERAGE('データ処理シート No. 2'!R52:U52)</f>
        <v>0.05579944390908333</v>
      </c>
    </row>
    <row r="52" spans="1:6" ht="13.5">
      <c r="A52" s="49">
        <v>92</v>
      </c>
      <c r="B52" s="103">
        <f>AVERAGE('データ処理シート No. 2'!B53:E53)</f>
        <v>0.04154297626422629</v>
      </c>
      <c r="C52" s="105">
        <f>AVERAGE('データ処理シート No. 2'!F53:I53)</f>
        <v>0.04283778996660449</v>
      </c>
      <c r="D52" s="103">
        <f>AVERAGE('データ処理シート No. 2'!J53:M53)</f>
        <v>0.04408047720195489</v>
      </c>
      <c r="E52" s="105">
        <f>AVERAGE('データ処理シート No. 2'!N53:Q53)</f>
        <v>0.04612750672000204</v>
      </c>
      <c r="F52" s="103">
        <f>AVERAGE('データ処理シート No. 2'!R53:U53)</f>
        <v>0.051742559204918714</v>
      </c>
    </row>
    <row r="53" spans="1:6" ht="13.5">
      <c r="A53" s="49">
        <v>94</v>
      </c>
      <c r="B53" s="103">
        <f>AVERAGE('データ処理シート No. 2'!B54:E54)</f>
        <v>0.041517444949873146</v>
      </c>
      <c r="C53" s="105">
        <f>AVERAGE('データ処理シート No. 2'!F54:I54)</f>
        <v>0.04253421729840757</v>
      </c>
      <c r="D53" s="103">
        <f>AVERAGE('データ処理シート No. 2'!J54:M54)</f>
        <v>0.04362461362756793</v>
      </c>
      <c r="E53" s="105">
        <f>AVERAGE('データ処理シート No. 2'!N54:Q54)</f>
        <v>0.04516761747675597</v>
      </c>
      <c r="F53" s="103">
        <f>AVERAGE('データ処理シート No. 2'!R54:U54)</f>
        <v>0.049224475053772296</v>
      </c>
    </row>
    <row r="54" spans="1:6" ht="13.5">
      <c r="A54" s="49">
        <v>96</v>
      </c>
      <c r="B54" s="103">
        <f>AVERAGE('データ処理シート No. 2'!B55:E55)</f>
        <v>0.04149259082373243</v>
      </c>
      <c r="C54" s="105">
        <f>AVERAGE('データ処理シート No. 2'!F55:I55)</f>
        <v>0.04223058244629052</v>
      </c>
      <c r="D54" s="103">
        <f>AVERAGE('データ処理シート No. 2'!J55:M55)</f>
        <v>0.04320526482175164</v>
      </c>
      <c r="E54" s="105">
        <f>AVERAGE('データ処理シート No. 2'!N55:Q55)</f>
        <v>0.04431917139218084</v>
      </c>
      <c r="F54" s="103">
        <f>AVERAGE('データ処理シート No. 2'!R55:U55)</f>
        <v>0.04710130945436452</v>
      </c>
    </row>
    <row r="55" spans="1:6" ht="13.5">
      <c r="A55" s="49">
        <v>98</v>
      </c>
      <c r="B55" s="103">
        <f>AVERAGE('データ処理シート No. 2'!B56:E56)</f>
        <v>0.04144195715335205</v>
      </c>
      <c r="C55" s="105">
        <f>AVERAGE('データ処理シート No. 2'!F56:I56)</f>
        <v>0.04205386159159749</v>
      </c>
      <c r="D55" s="103">
        <f>AVERAGE('データ処理シート No. 2'!J56:M56)</f>
        <v>0.042939519188364944</v>
      </c>
      <c r="E55" s="105">
        <f>AVERAGE('データ処理シート No. 2'!N56:Q56)</f>
        <v>0.043725981807884784</v>
      </c>
      <c r="F55" s="103">
        <f>AVERAGE('データ処理シート No. 2'!R56:U56)</f>
        <v>0.045524924070514554</v>
      </c>
    </row>
    <row r="56" spans="1:6" ht="13.5">
      <c r="A56" s="49">
        <v>100</v>
      </c>
      <c r="B56" s="103">
        <f>AVERAGE('データ処理シート No. 2'!B57:E57)</f>
        <v>0.04118802912211887</v>
      </c>
      <c r="C56" s="105">
        <f>AVERAGE('データ処理シート No. 2'!F57:I57)</f>
        <v>0.04204100652105882</v>
      </c>
      <c r="D56" s="103">
        <f>AVERAGE('データ処理シート No. 2'!J57:M57)</f>
        <v>0.042698828280886544</v>
      </c>
      <c r="E56" s="105">
        <f>AVERAGE('データ処理シート No. 2'!N57:Q57)</f>
        <v>0.043218061677183596</v>
      </c>
      <c r="F56" s="103">
        <f>AVERAGE('データ処理シート No. 2'!R57:U57)</f>
        <v>0.04446876321345443</v>
      </c>
    </row>
    <row r="57" spans="1:6" ht="13.5">
      <c r="A57" s="49">
        <v>102</v>
      </c>
      <c r="B57" s="103">
        <f>AVERAGE('データ処理シート No. 2'!B58:E58)</f>
        <v>0.04137832763401877</v>
      </c>
      <c r="C57" s="105">
        <f>AVERAGE('データ処理シート No. 2'!F58:I58)</f>
        <v>0.04181361865301015</v>
      </c>
      <c r="D57" s="103">
        <f>AVERAGE('データ処理シート No. 2'!J58:M58)</f>
        <v>0.04243293650179999</v>
      </c>
      <c r="E57" s="105">
        <f>AVERAGE('データ処理シート No. 2'!N58:Q58)</f>
        <v>0.04287757254234062</v>
      </c>
      <c r="F57" s="103">
        <f>AVERAGE('データ処理シート No. 2'!R58:U58)</f>
        <v>0.04364269798497324</v>
      </c>
    </row>
    <row r="58" spans="1:6" ht="13.5">
      <c r="A58" s="49">
        <v>104</v>
      </c>
      <c r="B58" s="103">
        <f>AVERAGE('データ処理シート No. 2'!B59:E59)</f>
        <v>0.04134047765892515</v>
      </c>
      <c r="C58" s="105">
        <f>AVERAGE('データ処理シート No. 2'!F59:I59)</f>
        <v>0.041788230411843014</v>
      </c>
      <c r="D58" s="103">
        <f>AVERAGE('データ処理シート No. 2'!J59:M59)</f>
        <v>0.04222945190114102</v>
      </c>
      <c r="E58" s="105">
        <f>AVERAGE('データ処理シート No. 2'!N59:Q59)</f>
        <v>0.042485101139108625</v>
      </c>
      <c r="F58" s="103">
        <f>AVERAGE('データ処理シート No. 2'!R59:U59)</f>
        <v>0.04309564712917832</v>
      </c>
    </row>
    <row r="59" spans="1:6" ht="13.5">
      <c r="A59" s="49">
        <v>106</v>
      </c>
      <c r="B59" s="103">
        <f>AVERAGE('データ処理シート No. 2'!B60:E60)</f>
        <v>0.04131451797176816</v>
      </c>
      <c r="C59" s="105">
        <f>AVERAGE('データ処理シート No. 2'!F60:I60)</f>
        <v>0.041661702773286215</v>
      </c>
      <c r="D59" s="103">
        <f>AVERAGE('データ処理シート No. 2'!J60:M60)</f>
        <v>0.042177991752708685</v>
      </c>
      <c r="E59" s="105">
        <f>AVERAGE('データ処理シート No. 2'!N60:Q60)</f>
        <v>0.04234518535750738</v>
      </c>
      <c r="F59" s="103">
        <f>AVERAGE('データ処理シート No. 2'!R60:U60)</f>
        <v>0.04267612328156601</v>
      </c>
    </row>
    <row r="60" spans="1:6" ht="13.5">
      <c r="A60" s="49">
        <v>108</v>
      </c>
      <c r="B60" s="103">
        <f>AVERAGE('データ処理シート No. 2'!B61:E61)</f>
        <v>0.04113763630721186</v>
      </c>
      <c r="C60" s="105">
        <f>AVERAGE('データ処理シート No. 2'!F61:I61)</f>
        <v>0.04167451449088362</v>
      </c>
      <c r="D60" s="103">
        <f>AVERAGE('データ処理シート No. 2'!J61:M61)</f>
        <v>0.04202564262920057</v>
      </c>
      <c r="E60" s="105">
        <f>AVERAGE('データ処理シート No. 2'!N61:Q61)</f>
        <v>0.042155569593266926</v>
      </c>
      <c r="F60" s="103">
        <f>AVERAGE('データ処理シート No. 2'!R61:U61)</f>
        <v>0.0422943516074048</v>
      </c>
    </row>
    <row r="61" spans="1:6" ht="13.5">
      <c r="A61" s="49">
        <v>110</v>
      </c>
      <c r="B61" s="103">
        <f>AVERAGE('データ処理シート No. 2'!B62:E62)</f>
        <v>0.04115000916911728</v>
      </c>
      <c r="C61" s="105">
        <f>AVERAGE('データ処理シート No. 2'!F62:I62)</f>
        <v>0.04159871967125542</v>
      </c>
      <c r="D61" s="103">
        <f>AVERAGE('データ処理シート No. 2'!J62:M62)</f>
        <v>0.04193795830100507</v>
      </c>
      <c r="E61" s="105">
        <f>AVERAGE('データ処理シート No. 2'!N62:Q62)</f>
        <v>0.041890249452418066</v>
      </c>
      <c r="F61" s="103">
        <f>AVERAGE('データ処理シート No. 2'!R62:U62)</f>
        <v>0.04200235198625395</v>
      </c>
    </row>
    <row r="62" spans="1:6" ht="13.5">
      <c r="A62" s="49">
        <v>112</v>
      </c>
      <c r="B62" s="103">
        <f>AVERAGE('データ処理シート No. 2'!B63:E63)</f>
        <v>0.04106144727166473</v>
      </c>
      <c r="C62" s="105">
        <f>AVERAGE('データ処理シート No. 2'!F63:I63)</f>
        <v>0.04149728507297919</v>
      </c>
      <c r="D62" s="103">
        <f>AVERAGE('データ処理シート No. 2'!J63:M63)</f>
        <v>0.041938239679329185</v>
      </c>
      <c r="E62" s="105">
        <f>AVERAGE('データ処理シート No. 2'!N63:Q63)</f>
        <v>0.04182712799522656</v>
      </c>
      <c r="F62" s="103">
        <f>AVERAGE('データ処理シート No. 2'!R63:U63)</f>
        <v>0.04188777774218429</v>
      </c>
    </row>
    <row r="63" spans="1:6" ht="13.5">
      <c r="A63" s="49">
        <v>114</v>
      </c>
      <c r="B63" s="103">
        <f>AVERAGE('データ処理シート No. 2'!B64:E64)</f>
        <v>0.04113722733422796</v>
      </c>
      <c r="C63" s="105">
        <f>AVERAGE('データ処理シート No. 2'!F64:I64)</f>
        <v>0.04130767541790699</v>
      </c>
      <c r="D63" s="103">
        <f>AVERAGE('データ処理シート No. 2'!J64:M64)</f>
        <v>0.04179816022533377</v>
      </c>
      <c r="E63" s="105">
        <f>AVERAGE('データ処理シート No. 2'!N64:Q64)</f>
        <v>0.041776253507368064</v>
      </c>
      <c r="F63" s="103">
        <f>AVERAGE('データ処理シート No. 2'!R64:U64)</f>
        <v>0.04169729022840531</v>
      </c>
    </row>
    <row r="64" spans="1:6" ht="13.5">
      <c r="A64" s="49">
        <v>116</v>
      </c>
      <c r="B64" s="103">
        <f>AVERAGE('データ処理シート No. 2'!B65:E65)</f>
        <v>0.04120080358259502</v>
      </c>
      <c r="C64" s="105">
        <f>AVERAGE('データ処理シート No. 2'!F65:I65)</f>
        <v>0.04134568250621619</v>
      </c>
      <c r="D64" s="103">
        <f>AVERAGE('データ処理シート No. 2'!J65:M65)</f>
        <v>0.041734619420397925</v>
      </c>
      <c r="E64" s="105">
        <f>AVERAGE('データ処理シート No. 2'!N65:Q65)</f>
        <v>0.04172542795852126</v>
      </c>
      <c r="F64" s="103">
        <f>AVERAGE('データ処理シート No. 2'!R65:U65)</f>
        <v>0.041633690065578016</v>
      </c>
    </row>
    <row r="65" spans="1:6" ht="13.5">
      <c r="A65" s="49">
        <v>118</v>
      </c>
      <c r="B65" s="103">
        <f>AVERAGE('データ処理シート No. 2'!B66:E66)</f>
        <v>0.04111237134768979</v>
      </c>
      <c r="C65" s="105">
        <f>AVERAGE('データ処理シート No. 2'!F66:I66)</f>
        <v>0.041307759848752616</v>
      </c>
      <c r="D65" s="103">
        <f>AVERAGE('データ処理シート No. 2'!J66:M66)</f>
        <v>0.041798385874705225</v>
      </c>
      <c r="E65" s="105">
        <f>AVERAGE('データ処理シート No. 2'!N66:Q66)</f>
        <v>0.04153666051519959</v>
      </c>
      <c r="F65" s="103">
        <f>AVERAGE('データ処理シート No. 2'!R66:U66)</f>
        <v>0.04150625443548328</v>
      </c>
    </row>
    <row r="66" spans="1:6" ht="13.5">
      <c r="A66" s="50">
        <v>120</v>
      </c>
      <c r="B66" s="104">
        <f>AVERAGE('データ処理シート No. 2'!B67:E67)</f>
        <v>0.040947304509687754</v>
      </c>
      <c r="C66" s="106">
        <f>AVERAGE('データ処理シート No. 2'!F67:I67)</f>
        <v>0.04133304699837392</v>
      </c>
      <c r="D66" s="104">
        <f>AVERAGE('データ処理シート No. 2'!J67:M67)</f>
        <v>0.04176017667154577</v>
      </c>
      <c r="E66" s="106">
        <f>AVERAGE('データ処理シート No. 2'!N67:Q67)</f>
        <v>0.04132095464599936</v>
      </c>
      <c r="F66" s="104">
        <f>AVERAGE('データ処理シート No. 2'!R67:U67)</f>
        <v>0.041378824087710236</v>
      </c>
    </row>
  </sheetData>
  <sheetProtection password="BD4D" sheet="1" objects="1" scenarios="1"/>
  <mergeCells count="3">
    <mergeCell ref="A4:A5"/>
    <mergeCell ref="B4:B5"/>
    <mergeCell ref="C4:F4"/>
  </mergeCells>
  <printOptions/>
  <pageMargins left="0.7" right="0.7" top="0.75" bottom="0.75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66"/>
  <sheetViews>
    <sheetView workbookViewId="0" topLeftCell="A1">
      <selection activeCell="B6" sqref="B6:BI66"/>
    </sheetView>
  </sheetViews>
  <sheetFormatPr defaultColWidth="13.00390625" defaultRowHeight="13.5"/>
  <cols>
    <col min="1" max="61" width="7.875" style="1" customWidth="1"/>
  </cols>
  <sheetData>
    <row r="3" spans="1:61" ht="13.5">
      <c r="A3" s="189"/>
      <c r="B3" s="189" t="s">
        <v>94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</row>
    <row r="4" spans="1:61" ht="13.5">
      <c r="A4" s="195" t="s">
        <v>95</v>
      </c>
      <c r="B4" s="208" t="s">
        <v>96</v>
      </c>
      <c r="C4" s="208" t="s">
        <v>97</v>
      </c>
      <c r="D4" s="208" t="s">
        <v>98</v>
      </c>
      <c r="E4" s="208" t="s">
        <v>99</v>
      </c>
      <c r="F4" s="208" t="s">
        <v>100</v>
      </c>
      <c r="G4" s="208" t="s">
        <v>101</v>
      </c>
      <c r="H4" s="208" t="s">
        <v>102</v>
      </c>
      <c r="I4" s="208" t="s">
        <v>103</v>
      </c>
      <c r="J4" s="208" t="s">
        <v>104</v>
      </c>
      <c r="K4" s="208" t="s">
        <v>105</v>
      </c>
      <c r="L4" s="208" t="s">
        <v>106</v>
      </c>
      <c r="M4" s="208" t="s">
        <v>107</v>
      </c>
      <c r="N4" s="208" t="s">
        <v>108</v>
      </c>
      <c r="O4" s="208" t="s">
        <v>109</v>
      </c>
      <c r="P4" s="208" t="s">
        <v>110</v>
      </c>
      <c r="Q4" s="208" t="s">
        <v>111</v>
      </c>
      <c r="R4" s="208" t="s">
        <v>112</v>
      </c>
      <c r="S4" s="208" t="s">
        <v>113</v>
      </c>
      <c r="T4" s="208" t="s">
        <v>114</v>
      </c>
      <c r="U4" s="208" t="s">
        <v>115</v>
      </c>
      <c r="V4" s="208" t="s">
        <v>116</v>
      </c>
      <c r="W4" s="208" t="s">
        <v>117</v>
      </c>
      <c r="X4" s="208" t="s">
        <v>118</v>
      </c>
      <c r="Y4" s="208" t="s">
        <v>119</v>
      </c>
      <c r="Z4" s="208" t="s">
        <v>120</v>
      </c>
      <c r="AA4" s="208" t="s">
        <v>121</v>
      </c>
      <c r="AB4" s="208" t="s">
        <v>122</v>
      </c>
      <c r="AC4" s="208" t="s">
        <v>123</v>
      </c>
      <c r="AD4" s="208" t="s">
        <v>124</v>
      </c>
      <c r="AE4" s="208" t="s">
        <v>125</v>
      </c>
      <c r="AF4" s="208" t="s">
        <v>126</v>
      </c>
      <c r="AG4" s="208" t="s">
        <v>127</v>
      </c>
      <c r="AH4" s="208" t="s">
        <v>128</v>
      </c>
      <c r="AI4" s="208" t="s">
        <v>129</v>
      </c>
      <c r="AJ4" s="208" t="s">
        <v>130</v>
      </c>
      <c r="AK4" s="208" t="s">
        <v>131</v>
      </c>
      <c r="AL4" s="208" t="s">
        <v>132</v>
      </c>
      <c r="AM4" s="208" t="s">
        <v>133</v>
      </c>
      <c r="AN4" s="208" t="s">
        <v>134</v>
      </c>
      <c r="AO4" s="208" t="s">
        <v>135</v>
      </c>
      <c r="AP4" s="208" t="s">
        <v>136</v>
      </c>
      <c r="AQ4" s="208" t="s">
        <v>137</v>
      </c>
      <c r="AR4" s="208" t="s">
        <v>138</v>
      </c>
      <c r="AS4" s="208" t="s">
        <v>139</v>
      </c>
      <c r="AT4" s="208" t="s">
        <v>140</v>
      </c>
      <c r="AU4" s="208" t="s">
        <v>141</v>
      </c>
      <c r="AV4" s="208" t="s">
        <v>142</v>
      </c>
      <c r="AW4" s="208" t="s">
        <v>143</v>
      </c>
      <c r="AX4" s="208" t="s">
        <v>144</v>
      </c>
      <c r="AY4" s="208" t="s">
        <v>145</v>
      </c>
      <c r="AZ4" s="208" t="s">
        <v>146</v>
      </c>
      <c r="BA4" s="208" t="s">
        <v>147</v>
      </c>
      <c r="BB4" s="208" t="s">
        <v>148</v>
      </c>
      <c r="BC4" s="208" t="s">
        <v>149</v>
      </c>
      <c r="BD4" s="208" t="s">
        <v>150</v>
      </c>
      <c r="BE4" s="208" t="s">
        <v>151</v>
      </c>
      <c r="BF4" s="208" t="s">
        <v>75</v>
      </c>
      <c r="BG4" s="208" t="s">
        <v>0</v>
      </c>
      <c r="BH4" s="208" t="s">
        <v>239</v>
      </c>
      <c r="BI4" s="208" t="s">
        <v>240</v>
      </c>
    </row>
    <row r="5" spans="1:61" ht="13.5">
      <c r="A5" s="1">
        <v>0</v>
      </c>
      <c r="B5" s="281">
        <v>19843</v>
      </c>
      <c r="C5" s="281">
        <v>19725</v>
      </c>
      <c r="D5" s="281">
        <v>20006</v>
      </c>
      <c r="E5" s="281">
        <v>19833</v>
      </c>
      <c r="F5" s="281">
        <v>19792</v>
      </c>
      <c r="G5" s="281">
        <v>19817</v>
      </c>
      <c r="H5" s="281">
        <v>19641</v>
      </c>
      <c r="I5" s="281">
        <v>19770</v>
      </c>
      <c r="J5" s="281">
        <v>19578</v>
      </c>
      <c r="K5" s="281">
        <v>19758</v>
      </c>
      <c r="L5" s="281">
        <v>19896</v>
      </c>
      <c r="M5" s="281">
        <v>19834</v>
      </c>
      <c r="N5" s="281">
        <v>20263</v>
      </c>
      <c r="O5" s="281">
        <v>20329</v>
      </c>
      <c r="P5" s="281">
        <v>20302</v>
      </c>
      <c r="Q5" s="281">
        <v>20541</v>
      </c>
      <c r="R5" s="281">
        <v>20408</v>
      </c>
      <c r="S5" s="281">
        <v>20269</v>
      </c>
      <c r="T5" s="281">
        <v>20057</v>
      </c>
      <c r="U5" s="281">
        <v>19962</v>
      </c>
      <c r="V5" s="281">
        <v>20074</v>
      </c>
      <c r="W5" s="281">
        <v>20105</v>
      </c>
      <c r="X5" s="281">
        <v>20356</v>
      </c>
      <c r="Y5" s="281">
        <v>20354</v>
      </c>
      <c r="Z5" s="281">
        <v>20639</v>
      </c>
      <c r="AA5" s="281">
        <v>20528</v>
      </c>
      <c r="AB5" s="281">
        <v>20464</v>
      </c>
      <c r="AC5" s="281">
        <v>20275</v>
      </c>
      <c r="AD5" s="281">
        <v>20084</v>
      </c>
      <c r="AE5" s="281">
        <v>19966</v>
      </c>
      <c r="AF5" s="281">
        <v>20241</v>
      </c>
      <c r="AG5" s="281">
        <v>20166</v>
      </c>
      <c r="AH5" s="281">
        <v>20381</v>
      </c>
      <c r="AI5" s="281">
        <v>20646</v>
      </c>
      <c r="AJ5" s="281">
        <v>20793</v>
      </c>
      <c r="AK5" s="281">
        <v>20691</v>
      </c>
      <c r="AL5" s="281">
        <v>20516</v>
      </c>
      <c r="AM5" s="281">
        <v>20138</v>
      </c>
      <c r="AN5" s="281">
        <v>19968</v>
      </c>
      <c r="AO5" s="281">
        <v>19911</v>
      </c>
      <c r="AP5" s="281">
        <v>20151</v>
      </c>
      <c r="AQ5" s="281">
        <v>20348</v>
      </c>
      <c r="AR5" s="281">
        <v>20275</v>
      </c>
      <c r="AS5" s="281">
        <v>20378</v>
      </c>
      <c r="AT5" s="281">
        <v>20499</v>
      </c>
      <c r="AU5" s="281">
        <v>20240</v>
      </c>
      <c r="AV5" s="281">
        <v>20478</v>
      </c>
      <c r="AW5" s="281">
        <v>19757</v>
      </c>
      <c r="AX5" s="281">
        <v>19708</v>
      </c>
      <c r="AY5" s="281">
        <v>19833</v>
      </c>
      <c r="AZ5" s="281">
        <v>19658</v>
      </c>
      <c r="BA5" s="281">
        <v>19724</v>
      </c>
      <c r="BB5" s="281">
        <v>19606</v>
      </c>
      <c r="BC5" s="281">
        <v>19607</v>
      </c>
      <c r="BD5" s="281">
        <v>19733</v>
      </c>
      <c r="BE5" s="281">
        <v>19748</v>
      </c>
      <c r="BF5" s="281">
        <v>19799</v>
      </c>
      <c r="BG5" s="281">
        <v>19711</v>
      </c>
      <c r="BH5" s="281">
        <v>19564</v>
      </c>
      <c r="BI5" s="281">
        <v>19576</v>
      </c>
    </row>
    <row r="6" spans="1:61" ht="13.5">
      <c r="A6" s="1">
        <v>1</v>
      </c>
      <c r="B6" s="282">
        <v>18834</v>
      </c>
      <c r="C6" s="282">
        <v>19116</v>
      </c>
      <c r="D6" s="282">
        <v>19461</v>
      </c>
      <c r="E6" s="282">
        <v>19199</v>
      </c>
      <c r="F6" s="282">
        <v>19186</v>
      </c>
      <c r="G6" s="282">
        <v>19237</v>
      </c>
      <c r="H6" s="282">
        <v>19131</v>
      </c>
      <c r="I6" s="282">
        <v>19243</v>
      </c>
      <c r="J6" s="282">
        <v>18976</v>
      </c>
      <c r="K6" s="282">
        <v>18774</v>
      </c>
      <c r="L6" s="282">
        <v>19085</v>
      </c>
      <c r="M6" s="282">
        <v>19166</v>
      </c>
      <c r="N6" s="282">
        <v>19228</v>
      </c>
      <c r="O6" s="282">
        <v>19396</v>
      </c>
      <c r="P6" s="282">
        <v>19316</v>
      </c>
      <c r="Q6" s="282">
        <v>19388</v>
      </c>
      <c r="R6" s="282">
        <v>19382</v>
      </c>
      <c r="S6" s="282">
        <v>19269</v>
      </c>
      <c r="T6" s="282">
        <v>19097</v>
      </c>
      <c r="U6" s="282">
        <v>19196</v>
      </c>
      <c r="V6" s="282">
        <v>19178</v>
      </c>
      <c r="W6" s="282">
        <v>19274</v>
      </c>
      <c r="X6" s="282">
        <v>19322</v>
      </c>
      <c r="Y6" s="282">
        <v>19315</v>
      </c>
      <c r="Z6" s="282">
        <v>19625</v>
      </c>
      <c r="AA6" s="282">
        <v>19488</v>
      </c>
      <c r="AB6" s="282">
        <v>19399</v>
      </c>
      <c r="AC6" s="282">
        <v>19243</v>
      </c>
      <c r="AD6" s="282">
        <v>19042</v>
      </c>
      <c r="AE6" s="282">
        <v>19024</v>
      </c>
      <c r="AF6" s="282">
        <v>19271</v>
      </c>
      <c r="AG6" s="282">
        <v>19150</v>
      </c>
      <c r="AH6" s="282">
        <v>19256</v>
      </c>
      <c r="AI6" s="282">
        <v>19611</v>
      </c>
      <c r="AJ6" s="282">
        <v>19615</v>
      </c>
      <c r="AK6" s="282">
        <v>19534</v>
      </c>
      <c r="AL6" s="282">
        <v>19394</v>
      </c>
      <c r="AM6" s="282">
        <v>19334</v>
      </c>
      <c r="AN6" s="282">
        <v>19094</v>
      </c>
      <c r="AO6" s="282">
        <v>19341</v>
      </c>
      <c r="AP6" s="282">
        <v>19015</v>
      </c>
      <c r="AQ6" s="282">
        <v>19274</v>
      </c>
      <c r="AR6" s="282">
        <v>19158</v>
      </c>
      <c r="AS6" s="282">
        <v>19294</v>
      </c>
      <c r="AT6" s="282">
        <v>19375</v>
      </c>
      <c r="AU6" s="282">
        <v>19156</v>
      </c>
      <c r="AV6" s="282">
        <v>19329</v>
      </c>
      <c r="AW6" s="282">
        <v>18946</v>
      </c>
      <c r="AX6" s="282">
        <v>18935</v>
      </c>
      <c r="AY6" s="282">
        <v>19221</v>
      </c>
      <c r="AZ6" s="282">
        <v>18560</v>
      </c>
      <c r="BA6" s="282">
        <v>19060</v>
      </c>
      <c r="BB6" s="282">
        <v>18989</v>
      </c>
      <c r="BC6" s="282">
        <v>18926</v>
      </c>
      <c r="BD6" s="282">
        <v>19097</v>
      </c>
      <c r="BE6" s="282">
        <v>19079</v>
      </c>
      <c r="BF6" s="282">
        <v>19207</v>
      </c>
      <c r="BG6" s="282">
        <v>19106</v>
      </c>
      <c r="BH6" s="282">
        <v>19090</v>
      </c>
      <c r="BI6" s="282">
        <v>18518</v>
      </c>
    </row>
    <row r="7" spans="1:61" ht="13.5">
      <c r="A7" s="1">
        <v>2</v>
      </c>
      <c r="B7" s="282">
        <v>18536</v>
      </c>
      <c r="C7" s="282">
        <v>19142</v>
      </c>
      <c r="D7" s="282">
        <v>19412</v>
      </c>
      <c r="E7" s="282">
        <v>19207</v>
      </c>
      <c r="F7" s="282">
        <v>19177</v>
      </c>
      <c r="G7" s="282">
        <v>19256</v>
      </c>
      <c r="H7" s="282">
        <v>19115</v>
      </c>
      <c r="I7" s="282">
        <v>19287</v>
      </c>
      <c r="J7" s="282">
        <v>19022</v>
      </c>
      <c r="K7" s="282">
        <v>18392</v>
      </c>
      <c r="L7" s="282">
        <v>19024</v>
      </c>
      <c r="M7" s="282">
        <v>19056</v>
      </c>
      <c r="N7" s="282">
        <v>18946</v>
      </c>
      <c r="O7" s="282">
        <v>19059</v>
      </c>
      <c r="P7" s="282">
        <v>19040</v>
      </c>
      <c r="Q7" s="282">
        <v>19137</v>
      </c>
      <c r="R7" s="282">
        <v>19085</v>
      </c>
      <c r="S7" s="282">
        <v>18984</v>
      </c>
      <c r="T7" s="282">
        <v>18814</v>
      </c>
      <c r="U7" s="282">
        <v>18933</v>
      </c>
      <c r="V7" s="282">
        <v>19072</v>
      </c>
      <c r="W7" s="282">
        <v>19184</v>
      </c>
      <c r="X7" s="282">
        <v>18995</v>
      </c>
      <c r="Y7" s="282">
        <v>19002</v>
      </c>
      <c r="Z7" s="282">
        <v>19280</v>
      </c>
      <c r="AA7" s="282">
        <v>19178</v>
      </c>
      <c r="AB7" s="282">
        <v>19104</v>
      </c>
      <c r="AC7" s="282">
        <v>18984</v>
      </c>
      <c r="AD7" s="282">
        <v>18706</v>
      </c>
      <c r="AE7" s="282">
        <v>18781</v>
      </c>
      <c r="AF7" s="282">
        <v>19013</v>
      </c>
      <c r="AG7" s="282">
        <v>18866</v>
      </c>
      <c r="AH7" s="282">
        <v>18932</v>
      </c>
      <c r="AI7" s="282">
        <v>19292</v>
      </c>
      <c r="AJ7" s="282">
        <v>19260</v>
      </c>
      <c r="AK7" s="282">
        <v>19231</v>
      </c>
      <c r="AL7" s="282">
        <v>19198</v>
      </c>
      <c r="AM7" s="282">
        <v>19237</v>
      </c>
      <c r="AN7" s="282">
        <v>18954</v>
      </c>
      <c r="AO7" s="282">
        <v>19274</v>
      </c>
      <c r="AP7" s="282">
        <v>18778</v>
      </c>
      <c r="AQ7" s="282">
        <v>18948</v>
      </c>
      <c r="AR7" s="282">
        <v>18910</v>
      </c>
      <c r="AS7" s="282">
        <v>18948</v>
      </c>
      <c r="AT7" s="282">
        <v>19040</v>
      </c>
      <c r="AU7" s="282">
        <v>18874</v>
      </c>
      <c r="AV7" s="282">
        <v>19063</v>
      </c>
      <c r="AW7" s="282">
        <v>18805</v>
      </c>
      <c r="AX7" s="282">
        <v>18867</v>
      </c>
      <c r="AY7" s="282">
        <v>19170</v>
      </c>
      <c r="AZ7" s="282">
        <v>18214</v>
      </c>
      <c r="BA7" s="282">
        <v>19071</v>
      </c>
      <c r="BB7" s="282">
        <v>19041</v>
      </c>
      <c r="BC7" s="282">
        <v>18912</v>
      </c>
      <c r="BD7" s="282">
        <v>19110</v>
      </c>
      <c r="BE7" s="282">
        <v>19089</v>
      </c>
      <c r="BF7" s="282">
        <v>19181</v>
      </c>
      <c r="BG7" s="282">
        <v>19134</v>
      </c>
      <c r="BH7" s="282">
        <v>19100</v>
      </c>
      <c r="BI7" s="282">
        <v>18143</v>
      </c>
    </row>
    <row r="8" spans="1:61" ht="13.5">
      <c r="A8" s="1">
        <v>3</v>
      </c>
      <c r="B8" s="282">
        <v>18094</v>
      </c>
      <c r="C8" s="282">
        <v>19172</v>
      </c>
      <c r="D8" s="282">
        <v>19456</v>
      </c>
      <c r="E8" s="282">
        <v>19219</v>
      </c>
      <c r="F8" s="282">
        <v>19121</v>
      </c>
      <c r="G8" s="282">
        <v>19244</v>
      </c>
      <c r="H8" s="282">
        <v>19127</v>
      </c>
      <c r="I8" s="282">
        <v>19321</v>
      </c>
      <c r="J8" s="282">
        <v>19052</v>
      </c>
      <c r="K8" s="282">
        <v>17929</v>
      </c>
      <c r="L8" s="282">
        <v>18849</v>
      </c>
      <c r="M8" s="282">
        <v>18995</v>
      </c>
      <c r="N8" s="282">
        <v>18481</v>
      </c>
      <c r="O8" s="282">
        <v>18656</v>
      </c>
      <c r="P8" s="282">
        <v>18666</v>
      </c>
      <c r="Q8" s="282">
        <v>18731</v>
      </c>
      <c r="R8" s="282">
        <v>18670</v>
      </c>
      <c r="S8" s="282">
        <v>18570</v>
      </c>
      <c r="T8" s="282">
        <v>18368</v>
      </c>
      <c r="U8" s="282">
        <v>18586</v>
      </c>
      <c r="V8" s="282">
        <v>18871</v>
      </c>
      <c r="W8" s="282">
        <v>19041</v>
      </c>
      <c r="X8" s="282">
        <v>18602</v>
      </c>
      <c r="Y8" s="282">
        <v>18481</v>
      </c>
      <c r="Z8" s="282">
        <v>18895</v>
      </c>
      <c r="AA8" s="282">
        <v>18709</v>
      </c>
      <c r="AB8" s="282">
        <v>18713</v>
      </c>
      <c r="AC8" s="282">
        <v>18566</v>
      </c>
      <c r="AD8" s="282">
        <v>18323</v>
      </c>
      <c r="AE8" s="282">
        <v>18338</v>
      </c>
      <c r="AF8" s="282">
        <v>18611</v>
      </c>
      <c r="AG8" s="282">
        <v>18458</v>
      </c>
      <c r="AH8" s="282">
        <v>18540</v>
      </c>
      <c r="AI8" s="282">
        <v>18840</v>
      </c>
      <c r="AJ8" s="282">
        <v>18837</v>
      </c>
      <c r="AK8" s="282">
        <v>18849</v>
      </c>
      <c r="AL8" s="282">
        <v>18755</v>
      </c>
      <c r="AM8" s="282">
        <v>18986</v>
      </c>
      <c r="AN8" s="282">
        <v>18718</v>
      </c>
      <c r="AO8" s="282">
        <v>19303</v>
      </c>
      <c r="AP8" s="282">
        <v>18347</v>
      </c>
      <c r="AQ8" s="282">
        <v>18568</v>
      </c>
      <c r="AR8" s="282">
        <v>18423</v>
      </c>
      <c r="AS8" s="282">
        <v>18457</v>
      </c>
      <c r="AT8" s="282">
        <v>18607</v>
      </c>
      <c r="AU8" s="282">
        <v>18440</v>
      </c>
      <c r="AV8" s="282">
        <v>18696</v>
      </c>
      <c r="AW8" s="282">
        <v>18749</v>
      </c>
      <c r="AX8" s="282">
        <v>18660</v>
      </c>
      <c r="AY8" s="282">
        <v>19166</v>
      </c>
      <c r="AZ8" s="282">
        <v>17720</v>
      </c>
      <c r="BA8" s="282">
        <v>19089</v>
      </c>
      <c r="BB8" s="282">
        <v>19009</v>
      </c>
      <c r="BC8" s="282">
        <v>18904</v>
      </c>
      <c r="BD8" s="282">
        <v>19042</v>
      </c>
      <c r="BE8" s="282">
        <v>19106</v>
      </c>
      <c r="BF8" s="282">
        <v>19219</v>
      </c>
      <c r="BG8" s="282">
        <v>19141</v>
      </c>
      <c r="BH8" s="282">
        <v>19123</v>
      </c>
      <c r="BI8" s="282">
        <v>17621</v>
      </c>
    </row>
    <row r="9" spans="1:61" ht="13.5">
      <c r="A9" s="1">
        <v>4</v>
      </c>
      <c r="B9" s="282">
        <v>17502</v>
      </c>
      <c r="C9" s="282">
        <v>19171</v>
      </c>
      <c r="D9" s="282">
        <v>19392</v>
      </c>
      <c r="E9" s="282">
        <v>19235</v>
      </c>
      <c r="F9" s="282">
        <v>19143</v>
      </c>
      <c r="G9" s="282">
        <v>19210</v>
      </c>
      <c r="H9" s="282">
        <v>19081</v>
      </c>
      <c r="I9" s="282">
        <v>19301</v>
      </c>
      <c r="J9" s="282">
        <v>19020</v>
      </c>
      <c r="K9" s="282">
        <v>17252</v>
      </c>
      <c r="L9" s="282">
        <v>18662</v>
      </c>
      <c r="M9" s="282">
        <v>18779</v>
      </c>
      <c r="N9" s="282">
        <v>17979</v>
      </c>
      <c r="O9" s="282">
        <v>18074</v>
      </c>
      <c r="P9" s="282">
        <v>18101</v>
      </c>
      <c r="Q9" s="282">
        <v>18170</v>
      </c>
      <c r="R9" s="282">
        <v>18099</v>
      </c>
      <c r="S9" s="282">
        <v>17994</v>
      </c>
      <c r="T9" s="282">
        <v>17835</v>
      </c>
      <c r="U9" s="282">
        <v>18097</v>
      </c>
      <c r="V9" s="282">
        <v>18555</v>
      </c>
      <c r="W9" s="282">
        <v>18743</v>
      </c>
      <c r="X9" s="282">
        <v>18064</v>
      </c>
      <c r="Y9" s="282">
        <v>17933</v>
      </c>
      <c r="Z9" s="282">
        <v>18307</v>
      </c>
      <c r="AA9" s="282">
        <v>18136</v>
      </c>
      <c r="AB9" s="282">
        <v>18173</v>
      </c>
      <c r="AC9" s="282">
        <v>17957</v>
      </c>
      <c r="AD9" s="282">
        <v>17724</v>
      </c>
      <c r="AE9" s="282">
        <v>17782</v>
      </c>
      <c r="AF9" s="282">
        <v>18012</v>
      </c>
      <c r="AG9" s="282">
        <v>17918</v>
      </c>
      <c r="AH9" s="282">
        <v>17928</v>
      </c>
      <c r="AI9" s="282">
        <v>18295</v>
      </c>
      <c r="AJ9" s="282">
        <v>18252</v>
      </c>
      <c r="AK9" s="282">
        <v>18258</v>
      </c>
      <c r="AL9" s="282">
        <v>18159</v>
      </c>
      <c r="AM9" s="282">
        <v>18729</v>
      </c>
      <c r="AN9" s="282">
        <v>18336</v>
      </c>
      <c r="AO9" s="282">
        <v>19311</v>
      </c>
      <c r="AP9" s="282">
        <v>17750</v>
      </c>
      <c r="AQ9" s="282">
        <v>17955</v>
      </c>
      <c r="AR9" s="282">
        <v>17943</v>
      </c>
      <c r="AS9" s="282">
        <v>17915</v>
      </c>
      <c r="AT9" s="282">
        <v>18019</v>
      </c>
      <c r="AU9" s="282">
        <v>17826</v>
      </c>
      <c r="AV9" s="282">
        <v>18091</v>
      </c>
      <c r="AW9" s="282">
        <v>18556</v>
      </c>
      <c r="AX9" s="282">
        <v>18437</v>
      </c>
      <c r="AY9" s="282">
        <v>19181</v>
      </c>
      <c r="AZ9" s="282">
        <v>17079</v>
      </c>
      <c r="BA9" s="282">
        <v>19085</v>
      </c>
      <c r="BB9" s="282">
        <v>18962</v>
      </c>
      <c r="BC9" s="282">
        <v>18909</v>
      </c>
      <c r="BD9" s="282">
        <v>19086</v>
      </c>
      <c r="BE9" s="282">
        <v>19114</v>
      </c>
      <c r="BF9" s="282">
        <v>19242</v>
      </c>
      <c r="BG9" s="282">
        <v>19110</v>
      </c>
      <c r="BH9" s="282">
        <v>19056</v>
      </c>
      <c r="BI9" s="282">
        <v>16940</v>
      </c>
    </row>
    <row r="10" spans="1:61" ht="13.5">
      <c r="A10" s="1">
        <v>5</v>
      </c>
      <c r="B10" s="282">
        <v>16789</v>
      </c>
      <c r="C10" s="282">
        <v>19140</v>
      </c>
      <c r="D10" s="282">
        <v>19469</v>
      </c>
      <c r="E10" s="282">
        <v>19180</v>
      </c>
      <c r="F10" s="282">
        <v>19096</v>
      </c>
      <c r="G10" s="282">
        <v>19214</v>
      </c>
      <c r="H10" s="282">
        <v>19103</v>
      </c>
      <c r="I10" s="282">
        <v>19259</v>
      </c>
      <c r="J10" s="282">
        <v>19033</v>
      </c>
      <c r="K10" s="282">
        <v>16460</v>
      </c>
      <c r="L10" s="282">
        <v>18377</v>
      </c>
      <c r="M10" s="282">
        <v>18562</v>
      </c>
      <c r="N10" s="282">
        <v>17220</v>
      </c>
      <c r="O10" s="282">
        <v>17335</v>
      </c>
      <c r="P10" s="282">
        <v>17363</v>
      </c>
      <c r="Q10" s="282">
        <v>17474</v>
      </c>
      <c r="R10" s="282">
        <v>17329</v>
      </c>
      <c r="S10" s="282">
        <v>17356</v>
      </c>
      <c r="T10" s="282">
        <v>17157</v>
      </c>
      <c r="U10" s="282">
        <v>17421</v>
      </c>
      <c r="V10" s="282">
        <v>18104</v>
      </c>
      <c r="W10" s="282">
        <v>18364</v>
      </c>
      <c r="X10" s="282">
        <v>17314</v>
      </c>
      <c r="Y10" s="282">
        <v>17168</v>
      </c>
      <c r="Z10" s="282">
        <v>17609</v>
      </c>
      <c r="AA10" s="282">
        <v>17458</v>
      </c>
      <c r="AB10" s="282">
        <v>17431</v>
      </c>
      <c r="AC10" s="282">
        <v>17247</v>
      </c>
      <c r="AD10" s="282">
        <v>16999</v>
      </c>
      <c r="AE10" s="282">
        <v>17063</v>
      </c>
      <c r="AF10" s="282">
        <v>17309</v>
      </c>
      <c r="AG10" s="282">
        <v>17184</v>
      </c>
      <c r="AH10" s="282">
        <v>17288</v>
      </c>
      <c r="AI10" s="282">
        <v>17539</v>
      </c>
      <c r="AJ10" s="282">
        <v>17488</v>
      </c>
      <c r="AK10" s="282">
        <v>17490</v>
      </c>
      <c r="AL10" s="282">
        <v>17373</v>
      </c>
      <c r="AM10" s="282">
        <v>18325</v>
      </c>
      <c r="AN10" s="282">
        <v>17975</v>
      </c>
      <c r="AO10" s="282">
        <v>19333</v>
      </c>
      <c r="AP10" s="282">
        <v>17032</v>
      </c>
      <c r="AQ10" s="282">
        <v>17238</v>
      </c>
      <c r="AR10" s="282">
        <v>17260</v>
      </c>
      <c r="AS10" s="282">
        <v>17203</v>
      </c>
      <c r="AT10" s="282">
        <v>17334</v>
      </c>
      <c r="AU10" s="282">
        <v>17088</v>
      </c>
      <c r="AV10" s="282">
        <v>17376</v>
      </c>
      <c r="AW10" s="282">
        <v>18264</v>
      </c>
      <c r="AX10" s="282">
        <v>18101</v>
      </c>
      <c r="AY10" s="282">
        <v>19192</v>
      </c>
      <c r="AZ10" s="282">
        <v>16294</v>
      </c>
      <c r="BA10" s="282">
        <v>19038</v>
      </c>
      <c r="BB10" s="282">
        <v>18997</v>
      </c>
      <c r="BC10" s="282">
        <v>18941</v>
      </c>
      <c r="BD10" s="282">
        <v>19007</v>
      </c>
      <c r="BE10" s="282">
        <v>19007</v>
      </c>
      <c r="BF10" s="282">
        <v>19226</v>
      </c>
      <c r="BG10" s="282">
        <v>19081</v>
      </c>
      <c r="BH10" s="282">
        <v>19076</v>
      </c>
      <c r="BI10" s="282">
        <v>16161</v>
      </c>
    </row>
    <row r="11" spans="1:61" ht="13.5">
      <c r="A11" s="1">
        <v>6</v>
      </c>
      <c r="B11" s="282">
        <v>15976</v>
      </c>
      <c r="C11" s="282">
        <v>19155</v>
      </c>
      <c r="D11" s="282">
        <v>19366</v>
      </c>
      <c r="E11" s="282">
        <v>19251</v>
      </c>
      <c r="F11" s="282">
        <v>18945</v>
      </c>
      <c r="G11" s="282">
        <v>19116</v>
      </c>
      <c r="H11" s="282">
        <v>19117</v>
      </c>
      <c r="I11" s="282">
        <v>19295</v>
      </c>
      <c r="J11" s="282">
        <v>19013</v>
      </c>
      <c r="K11" s="282">
        <v>15505</v>
      </c>
      <c r="L11" s="282">
        <v>18019</v>
      </c>
      <c r="M11" s="282">
        <v>18216</v>
      </c>
      <c r="N11" s="282">
        <v>16409</v>
      </c>
      <c r="O11" s="282">
        <v>16510</v>
      </c>
      <c r="P11" s="282">
        <v>16553</v>
      </c>
      <c r="Q11" s="282">
        <v>16655</v>
      </c>
      <c r="R11" s="282">
        <v>16510</v>
      </c>
      <c r="S11" s="282">
        <v>16558</v>
      </c>
      <c r="T11" s="282">
        <v>16280</v>
      </c>
      <c r="U11" s="282">
        <v>16574</v>
      </c>
      <c r="V11" s="282">
        <v>17642</v>
      </c>
      <c r="W11" s="282">
        <v>17883</v>
      </c>
      <c r="X11" s="282">
        <v>16418</v>
      </c>
      <c r="Y11" s="282">
        <v>16278</v>
      </c>
      <c r="Z11" s="282">
        <v>16723</v>
      </c>
      <c r="AA11" s="282">
        <v>16608</v>
      </c>
      <c r="AB11" s="282">
        <v>16663</v>
      </c>
      <c r="AC11" s="282">
        <v>16427</v>
      </c>
      <c r="AD11" s="282">
        <v>16109</v>
      </c>
      <c r="AE11" s="282">
        <v>16149</v>
      </c>
      <c r="AF11" s="282">
        <v>16504</v>
      </c>
      <c r="AG11" s="282">
        <v>16384</v>
      </c>
      <c r="AH11" s="282">
        <v>16424</v>
      </c>
      <c r="AI11" s="282">
        <v>16659</v>
      </c>
      <c r="AJ11" s="282">
        <v>16626</v>
      </c>
      <c r="AK11" s="282">
        <v>16622</v>
      </c>
      <c r="AL11" s="282">
        <v>16547</v>
      </c>
      <c r="AM11" s="282">
        <v>17914</v>
      </c>
      <c r="AN11" s="282">
        <v>17457</v>
      </c>
      <c r="AO11" s="282">
        <v>19276</v>
      </c>
      <c r="AP11" s="282">
        <v>16147</v>
      </c>
      <c r="AQ11" s="282">
        <v>16431</v>
      </c>
      <c r="AR11" s="282">
        <v>16424</v>
      </c>
      <c r="AS11" s="282">
        <v>16353</v>
      </c>
      <c r="AT11" s="282">
        <v>16518</v>
      </c>
      <c r="AU11" s="282">
        <v>16252</v>
      </c>
      <c r="AV11" s="282">
        <v>16481</v>
      </c>
      <c r="AW11" s="282">
        <v>17874</v>
      </c>
      <c r="AX11" s="282">
        <v>17691</v>
      </c>
      <c r="AY11" s="282">
        <v>19190</v>
      </c>
      <c r="AZ11" s="282">
        <v>15373</v>
      </c>
      <c r="BA11" s="282">
        <v>19072</v>
      </c>
      <c r="BB11" s="282">
        <v>18972</v>
      </c>
      <c r="BC11" s="282">
        <v>18949</v>
      </c>
      <c r="BD11" s="282">
        <v>18828</v>
      </c>
      <c r="BE11" s="282">
        <v>18865</v>
      </c>
      <c r="BF11" s="282">
        <v>19184</v>
      </c>
      <c r="BG11" s="282">
        <v>19111</v>
      </c>
      <c r="BH11" s="282">
        <v>19102</v>
      </c>
      <c r="BI11" s="282">
        <v>15221</v>
      </c>
    </row>
    <row r="12" spans="1:61" ht="13.5">
      <c r="A12" s="1">
        <v>7</v>
      </c>
      <c r="B12" s="282">
        <v>15022</v>
      </c>
      <c r="C12" s="282">
        <v>19119</v>
      </c>
      <c r="D12" s="282">
        <v>19450</v>
      </c>
      <c r="E12" s="282">
        <v>19183</v>
      </c>
      <c r="F12" s="282">
        <v>18584</v>
      </c>
      <c r="G12" s="282">
        <v>18751</v>
      </c>
      <c r="H12" s="282">
        <v>19078</v>
      </c>
      <c r="I12" s="282">
        <v>19287</v>
      </c>
      <c r="J12" s="282">
        <v>19014</v>
      </c>
      <c r="K12" s="282">
        <v>14466</v>
      </c>
      <c r="L12" s="282">
        <v>17550</v>
      </c>
      <c r="M12" s="282">
        <v>17827</v>
      </c>
      <c r="N12" s="282">
        <v>15410</v>
      </c>
      <c r="O12" s="282">
        <v>15498</v>
      </c>
      <c r="P12" s="282">
        <v>15651</v>
      </c>
      <c r="Q12" s="282">
        <v>15759</v>
      </c>
      <c r="R12" s="282">
        <v>15523</v>
      </c>
      <c r="S12" s="282">
        <v>15646</v>
      </c>
      <c r="T12" s="282">
        <v>15341</v>
      </c>
      <c r="U12" s="282">
        <v>15637</v>
      </c>
      <c r="V12" s="282">
        <v>17082</v>
      </c>
      <c r="W12" s="282">
        <v>17363</v>
      </c>
      <c r="X12" s="282">
        <v>15516</v>
      </c>
      <c r="Y12" s="282">
        <v>15262</v>
      </c>
      <c r="Z12" s="282">
        <v>15802</v>
      </c>
      <c r="AA12" s="282">
        <v>15664</v>
      </c>
      <c r="AB12" s="282">
        <v>15735</v>
      </c>
      <c r="AC12" s="282">
        <v>15513</v>
      </c>
      <c r="AD12" s="282">
        <v>15186</v>
      </c>
      <c r="AE12" s="282">
        <v>15164</v>
      </c>
      <c r="AF12" s="282">
        <v>15555</v>
      </c>
      <c r="AG12" s="282">
        <v>15464</v>
      </c>
      <c r="AH12" s="282">
        <v>15562</v>
      </c>
      <c r="AI12" s="282">
        <v>15739</v>
      </c>
      <c r="AJ12" s="282">
        <v>15643</v>
      </c>
      <c r="AK12" s="282">
        <v>15690</v>
      </c>
      <c r="AL12" s="282">
        <v>15590</v>
      </c>
      <c r="AM12" s="282">
        <v>17399</v>
      </c>
      <c r="AN12" s="282">
        <v>16843</v>
      </c>
      <c r="AO12" s="282">
        <v>19292</v>
      </c>
      <c r="AP12" s="282">
        <v>15225</v>
      </c>
      <c r="AQ12" s="282">
        <v>15468</v>
      </c>
      <c r="AR12" s="282">
        <v>15491</v>
      </c>
      <c r="AS12" s="282">
        <v>15415</v>
      </c>
      <c r="AT12" s="282">
        <v>15555</v>
      </c>
      <c r="AU12" s="282">
        <v>15271</v>
      </c>
      <c r="AV12" s="282">
        <v>15560</v>
      </c>
      <c r="AW12" s="282">
        <v>17492</v>
      </c>
      <c r="AX12" s="282">
        <v>17269</v>
      </c>
      <c r="AY12" s="282">
        <v>19152</v>
      </c>
      <c r="AZ12" s="282">
        <v>14420</v>
      </c>
      <c r="BA12" s="282">
        <v>19063</v>
      </c>
      <c r="BB12" s="282">
        <v>18970</v>
      </c>
      <c r="BC12" s="282">
        <v>18885</v>
      </c>
      <c r="BD12" s="282">
        <v>18485</v>
      </c>
      <c r="BE12" s="282">
        <v>18482</v>
      </c>
      <c r="BF12" s="282">
        <v>19183</v>
      </c>
      <c r="BG12" s="282">
        <v>19126</v>
      </c>
      <c r="BH12" s="282">
        <v>19116</v>
      </c>
      <c r="BI12" s="282">
        <v>14187</v>
      </c>
    </row>
    <row r="13" spans="1:61" ht="13.5">
      <c r="A13" s="1">
        <v>8</v>
      </c>
      <c r="B13" s="282">
        <v>13990</v>
      </c>
      <c r="C13" s="282">
        <v>19131</v>
      </c>
      <c r="D13" s="282">
        <v>19444</v>
      </c>
      <c r="E13" s="282">
        <v>19189</v>
      </c>
      <c r="F13" s="282">
        <v>18050</v>
      </c>
      <c r="G13" s="282">
        <v>18207</v>
      </c>
      <c r="H13" s="282">
        <v>19085</v>
      </c>
      <c r="I13" s="282">
        <v>19294</v>
      </c>
      <c r="J13" s="282">
        <v>19010</v>
      </c>
      <c r="K13" s="282">
        <v>13369</v>
      </c>
      <c r="L13" s="282">
        <v>17072</v>
      </c>
      <c r="M13" s="282">
        <v>17339</v>
      </c>
      <c r="N13" s="282">
        <v>14390</v>
      </c>
      <c r="O13" s="282">
        <v>14498</v>
      </c>
      <c r="P13" s="282">
        <v>14653</v>
      </c>
      <c r="Q13" s="282">
        <v>14728</v>
      </c>
      <c r="R13" s="282">
        <v>14488</v>
      </c>
      <c r="S13" s="282">
        <v>14609</v>
      </c>
      <c r="T13" s="282">
        <v>14323</v>
      </c>
      <c r="U13" s="282">
        <v>14630</v>
      </c>
      <c r="V13" s="282">
        <v>16395</v>
      </c>
      <c r="W13" s="282">
        <v>16760</v>
      </c>
      <c r="X13" s="282">
        <v>14504</v>
      </c>
      <c r="Y13" s="282">
        <v>14232</v>
      </c>
      <c r="Z13" s="282">
        <v>14759</v>
      </c>
      <c r="AA13" s="282">
        <v>14632</v>
      </c>
      <c r="AB13" s="282">
        <v>14763</v>
      </c>
      <c r="AC13" s="282">
        <v>14472</v>
      </c>
      <c r="AD13" s="282">
        <v>14155</v>
      </c>
      <c r="AE13" s="282">
        <v>14163</v>
      </c>
      <c r="AF13" s="282">
        <v>14551</v>
      </c>
      <c r="AG13" s="282">
        <v>14431</v>
      </c>
      <c r="AH13" s="282">
        <v>14506</v>
      </c>
      <c r="AI13" s="282">
        <v>14713</v>
      </c>
      <c r="AJ13" s="282">
        <v>14616</v>
      </c>
      <c r="AK13" s="282">
        <v>14658</v>
      </c>
      <c r="AL13" s="282">
        <v>14557</v>
      </c>
      <c r="AM13" s="282">
        <v>16781</v>
      </c>
      <c r="AN13" s="282">
        <v>16203</v>
      </c>
      <c r="AO13" s="282">
        <v>19238</v>
      </c>
      <c r="AP13" s="282">
        <v>14202</v>
      </c>
      <c r="AQ13" s="282">
        <v>14471</v>
      </c>
      <c r="AR13" s="282">
        <v>14532</v>
      </c>
      <c r="AS13" s="282">
        <v>14335</v>
      </c>
      <c r="AT13" s="282">
        <v>14518</v>
      </c>
      <c r="AU13" s="282">
        <v>14246</v>
      </c>
      <c r="AV13" s="282">
        <v>14547</v>
      </c>
      <c r="AW13" s="282">
        <v>17050</v>
      </c>
      <c r="AX13" s="282">
        <v>16819</v>
      </c>
      <c r="AY13" s="282">
        <v>19075</v>
      </c>
      <c r="AZ13" s="282">
        <v>13333</v>
      </c>
      <c r="BA13" s="282">
        <v>19038</v>
      </c>
      <c r="BB13" s="282">
        <v>18980</v>
      </c>
      <c r="BC13" s="282">
        <v>18848</v>
      </c>
      <c r="BD13" s="282">
        <v>17837</v>
      </c>
      <c r="BE13" s="282">
        <v>17935</v>
      </c>
      <c r="BF13" s="282">
        <v>19183</v>
      </c>
      <c r="BG13" s="282">
        <v>19088</v>
      </c>
      <c r="BH13" s="282">
        <v>19095</v>
      </c>
      <c r="BI13" s="282">
        <v>13126</v>
      </c>
    </row>
    <row r="14" spans="1:61" ht="13.5">
      <c r="A14" s="1">
        <v>9</v>
      </c>
      <c r="B14" s="282">
        <v>12924</v>
      </c>
      <c r="C14" s="282">
        <v>19129</v>
      </c>
      <c r="D14" s="282">
        <v>19401</v>
      </c>
      <c r="E14" s="282">
        <v>19113</v>
      </c>
      <c r="F14" s="282">
        <v>17293</v>
      </c>
      <c r="G14" s="282">
        <v>17476</v>
      </c>
      <c r="H14" s="282">
        <v>18961</v>
      </c>
      <c r="I14" s="282">
        <v>19257</v>
      </c>
      <c r="J14" s="282">
        <v>19016</v>
      </c>
      <c r="K14" s="282">
        <v>12204</v>
      </c>
      <c r="L14" s="282">
        <v>16522</v>
      </c>
      <c r="M14" s="282">
        <v>16863</v>
      </c>
      <c r="N14" s="282">
        <v>13341</v>
      </c>
      <c r="O14" s="282">
        <v>13388</v>
      </c>
      <c r="P14" s="282">
        <v>13580</v>
      </c>
      <c r="Q14" s="282">
        <v>13670</v>
      </c>
      <c r="R14" s="282">
        <v>13338</v>
      </c>
      <c r="S14" s="282">
        <v>13557</v>
      </c>
      <c r="T14" s="282">
        <v>13237</v>
      </c>
      <c r="U14" s="282">
        <v>13565</v>
      </c>
      <c r="V14" s="282">
        <v>15775</v>
      </c>
      <c r="W14" s="282">
        <v>16114</v>
      </c>
      <c r="X14" s="282">
        <v>13424</v>
      </c>
      <c r="Y14" s="282">
        <v>13086</v>
      </c>
      <c r="Z14" s="282">
        <v>13694</v>
      </c>
      <c r="AA14" s="282">
        <v>13515</v>
      </c>
      <c r="AB14" s="282">
        <v>13689</v>
      </c>
      <c r="AC14" s="282">
        <v>13382</v>
      </c>
      <c r="AD14" s="282">
        <v>13077</v>
      </c>
      <c r="AE14" s="282">
        <v>13010</v>
      </c>
      <c r="AF14" s="282">
        <v>13468</v>
      </c>
      <c r="AG14" s="282">
        <v>13390</v>
      </c>
      <c r="AH14" s="282">
        <v>13472</v>
      </c>
      <c r="AI14" s="282">
        <v>13618</v>
      </c>
      <c r="AJ14" s="282">
        <v>13494</v>
      </c>
      <c r="AK14" s="282">
        <v>13534</v>
      </c>
      <c r="AL14" s="282">
        <v>13457</v>
      </c>
      <c r="AM14" s="282">
        <v>16153</v>
      </c>
      <c r="AN14" s="282">
        <v>15530</v>
      </c>
      <c r="AO14" s="282">
        <v>19270</v>
      </c>
      <c r="AP14" s="282">
        <v>13092</v>
      </c>
      <c r="AQ14" s="282">
        <v>13387</v>
      </c>
      <c r="AR14" s="282">
        <v>13528</v>
      </c>
      <c r="AS14" s="282">
        <v>13262</v>
      </c>
      <c r="AT14" s="282">
        <v>13432</v>
      </c>
      <c r="AU14" s="282">
        <v>13133</v>
      </c>
      <c r="AV14" s="282">
        <v>13453</v>
      </c>
      <c r="AW14" s="282">
        <v>16549</v>
      </c>
      <c r="AX14" s="282">
        <v>16276</v>
      </c>
      <c r="AY14" s="282">
        <v>19016</v>
      </c>
      <c r="AZ14" s="282">
        <v>12311</v>
      </c>
      <c r="BA14" s="282">
        <v>19043</v>
      </c>
      <c r="BB14" s="282">
        <v>18904</v>
      </c>
      <c r="BC14" s="282">
        <v>18811</v>
      </c>
      <c r="BD14" s="282">
        <v>17069</v>
      </c>
      <c r="BE14" s="282">
        <v>17180</v>
      </c>
      <c r="BF14" s="282">
        <v>19047</v>
      </c>
      <c r="BG14" s="282">
        <v>19094</v>
      </c>
      <c r="BH14" s="282">
        <v>19038</v>
      </c>
      <c r="BI14" s="282">
        <v>12022</v>
      </c>
    </row>
    <row r="15" spans="1:61" ht="13.5">
      <c r="A15" s="1">
        <v>10</v>
      </c>
      <c r="B15" s="282">
        <v>11848</v>
      </c>
      <c r="C15" s="282">
        <v>19105</v>
      </c>
      <c r="D15" s="282">
        <v>19416</v>
      </c>
      <c r="E15" s="282">
        <v>18929</v>
      </c>
      <c r="F15" s="282">
        <v>16378</v>
      </c>
      <c r="G15" s="282">
        <v>16584</v>
      </c>
      <c r="H15" s="282">
        <v>18829</v>
      </c>
      <c r="I15" s="282">
        <v>19240</v>
      </c>
      <c r="J15" s="282">
        <v>18927</v>
      </c>
      <c r="K15" s="282">
        <v>11035</v>
      </c>
      <c r="L15" s="282">
        <v>15969</v>
      </c>
      <c r="M15" s="282">
        <v>16344</v>
      </c>
      <c r="N15" s="282">
        <v>12214</v>
      </c>
      <c r="O15" s="282">
        <v>12253</v>
      </c>
      <c r="P15" s="282">
        <v>12489</v>
      </c>
      <c r="Q15" s="282">
        <v>12554</v>
      </c>
      <c r="R15" s="282">
        <v>12205</v>
      </c>
      <c r="S15" s="282">
        <v>12489</v>
      </c>
      <c r="T15" s="282">
        <v>12122</v>
      </c>
      <c r="U15" s="282">
        <v>12376</v>
      </c>
      <c r="V15" s="282">
        <v>15070</v>
      </c>
      <c r="W15" s="282">
        <v>15372</v>
      </c>
      <c r="X15" s="282">
        <v>12274</v>
      </c>
      <c r="Y15" s="282">
        <v>11947</v>
      </c>
      <c r="Z15" s="282">
        <v>12572</v>
      </c>
      <c r="AA15" s="282">
        <v>12418</v>
      </c>
      <c r="AB15" s="282">
        <v>12564</v>
      </c>
      <c r="AC15" s="282">
        <v>12270</v>
      </c>
      <c r="AD15" s="282">
        <v>11958</v>
      </c>
      <c r="AE15" s="282">
        <v>11919</v>
      </c>
      <c r="AF15" s="282">
        <v>12382</v>
      </c>
      <c r="AG15" s="282">
        <v>12329</v>
      </c>
      <c r="AH15" s="282">
        <v>12384</v>
      </c>
      <c r="AI15" s="282">
        <v>12505</v>
      </c>
      <c r="AJ15" s="282">
        <v>12354</v>
      </c>
      <c r="AK15" s="282">
        <v>12380</v>
      </c>
      <c r="AL15" s="282">
        <v>12295</v>
      </c>
      <c r="AM15" s="282">
        <v>15517</v>
      </c>
      <c r="AN15" s="282">
        <v>14859</v>
      </c>
      <c r="AO15" s="282">
        <v>19276</v>
      </c>
      <c r="AP15" s="282">
        <v>11966</v>
      </c>
      <c r="AQ15" s="282">
        <v>12281</v>
      </c>
      <c r="AR15" s="282">
        <v>12394</v>
      </c>
      <c r="AS15" s="282">
        <v>12145</v>
      </c>
      <c r="AT15" s="282">
        <v>12361</v>
      </c>
      <c r="AU15" s="282">
        <v>12023</v>
      </c>
      <c r="AV15" s="282">
        <v>12291</v>
      </c>
      <c r="AW15" s="282">
        <v>15998</v>
      </c>
      <c r="AX15" s="282">
        <v>15689</v>
      </c>
      <c r="AY15" s="282">
        <v>18720</v>
      </c>
      <c r="AZ15" s="282">
        <v>11156</v>
      </c>
      <c r="BA15" s="282">
        <v>19018</v>
      </c>
      <c r="BB15" s="282">
        <v>18966</v>
      </c>
      <c r="BC15" s="282">
        <v>18599</v>
      </c>
      <c r="BD15" s="282">
        <v>16159</v>
      </c>
      <c r="BE15" s="282">
        <v>16248</v>
      </c>
      <c r="BF15" s="282">
        <v>18852</v>
      </c>
      <c r="BG15" s="282">
        <v>19059</v>
      </c>
      <c r="BH15" s="282">
        <v>19072</v>
      </c>
      <c r="BI15" s="282">
        <v>10896</v>
      </c>
    </row>
    <row r="16" spans="1:61" ht="13.5">
      <c r="A16" s="1">
        <v>11</v>
      </c>
      <c r="B16" s="282">
        <v>10747</v>
      </c>
      <c r="C16" s="282">
        <v>19123</v>
      </c>
      <c r="D16" s="282">
        <v>19358</v>
      </c>
      <c r="E16" s="282">
        <v>18443</v>
      </c>
      <c r="F16" s="282">
        <v>15289</v>
      </c>
      <c r="G16" s="282">
        <v>15516</v>
      </c>
      <c r="H16" s="282">
        <v>18303</v>
      </c>
      <c r="I16" s="282">
        <v>19257</v>
      </c>
      <c r="J16" s="282">
        <v>18988</v>
      </c>
      <c r="K16" s="282">
        <v>9891</v>
      </c>
      <c r="L16" s="282">
        <v>15372</v>
      </c>
      <c r="M16" s="282">
        <v>15763</v>
      </c>
      <c r="N16" s="282">
        <v>11077</v>
      </c>
      <c r="O16" s="282">
        <v>11094</v>
      </c>
      <c r="P16" s="282">
        <v>11339</v>
      </c>
      <c r="Q16" s="282">
        <v>11456</v>
      </c>
      <c r="R16" s="282">
        <v>11072</v>
      </c>
      <c r="S16" s="282">
        <v>11357</v>
      </c>
      <c r="T16" s="282">
        <v>10963</v>
      </c>
      <c r="U16" s="282">
        <v>11241</v>
      </c>
      <c r="V16" s="282">
        <v>14383</v>
      </c>
      <c r="W16" s="282">
        <v>14677</v>
      </c>
      <c r="X16" s="282">
        <v>11160</v>
      </c>
      <c r="Y16" s="282">
        <v>10803</v>
      </c>
      <c r="Z16" s="282">
        <v>11427</v>
      </c>
      <c r="AA16" s="282">
        <v>11302</v>
      </c>
      <c r="AB16" s="282">
        <v>11451</v>
      </c>
      <c r="AC16" s="282">
        <v>11130</v>
      </c>
      <c r="AD16" s="282">
        <v>10771</v>
      </c>
      <c r="AE16" s="282">
        <v>10744</v>
      </c>
      <c r="AF16" s="282">
        <v>11271</v>
      </c>
      <c r="AG16" s="282">
        <v>11228</v>
      </c>
      <c r="AH16" s="282">
        <v>11297</v>
      </c>
      <c r="AI16" s="282">
        <v>11339</v>
      </c>
      <c r="AJ16" s="282">
        <v>11189</v>
      </c>
      <c r="AK16" s="282">
        <v>11244</v>
      </c>
      <c r="AL16" s="282">
        <v>11170</v>
      </c>
      <c r="AM16" s="282">
        <v>14829</v>
      </c>
      <c r="AN16" s="282">
        <v>14125</v>
      </c>
      <c r="AO16" s="282">
        <v>19280</v>
      </c>
      <c r="AP16" s="282">
        <v>10869</v>
      </c>
      <c r="AQ16" s="282">
        <v>11131</v>
      </c>
      <c r="AR16" s="282">
        <v>11337</v>
      </c>
      <c r="AS16" s="282">
        <v>11024</v>
      </c>
      <c r="AT16" s="282">
        <v>11226</v>
      </c>
      <c r="AU16" s="282">
        <v>10904</v>
      </c>
      <c r="AV16" s="282">
        <v>11181</v>
      </c>
      <c r="AW16" s="282">
        <v>15409</v>
      </c>
      <c r="AX16" s="282">
        <v>15118</v>
      </c>
      <c r="AY16" s="282">
        <v>18114</v>
      </c>
      <c r="AZ16" s="282">
        <v>10088</v>
      </c>
      <c r="BA16" s="282">
        <v>19021</v>
      </c>
      <c r="BB16" s="282">
        <v>18949</v>
      </c>
      <c r="BC16" s="282">
        <v>18013</v>
      </c>
      <c r="BD16" s="282">
        <v>15139</v>
      </c>
      <c r="BE16" s="282">
        <v>15187</v>
      </c>
      <c r="BF16" s="282">
        <v>18309</v>
      </c>
      <c r="BG16" s="282">
        <v>19083</v>
      </c>
      <c r="BH16" s="282">
        <v>19055</v>
      </c>
      <c r="BI16" s="282">
        <v>9780</v>
      </c>
    </row>
    <row r="17" spans="1:61" ht="13.5">
      <c r="A17" s="1">
        <v>12</v>
      </c>
      <c r="B17" s="282">
        <v>9660</v>
      </c>
      <c r="C17" s="282">
        <v>19132</v>
      </c>
      <c r="D17" s="282">
        <v>19374</v>
      </c>
      <c r="E17" s="282">
        <v>17720</v>
      </c>
      <c r="F17" s="282">
        <v>14206</v>
      </c>
      <c r="G17" s="282">
        <v>14426</v>
      </c>
      <c r="H17" s="282">
        <v>17529</v>
      </c>
      <c r="I17" s="282">
        <v>19260</v>
      </c>
      <c r="J17" s="282">
        <v>19003</v>
      </c>
      <c r="K17" s="282">
        <v>8811</v>
      </c>
      <c r="L17" s="282">
        <v>14774</v>
      </c>
      <c r="M17" s="282">
        <v>15133</v>
      </c>
      <c r="N17" s="282">
        <v>9968</v>
      </c>
      <c r="O17" s="282">
        <v>9956</v>
      </c>
      <c r="P17" s="282">
        <v>10256</v>
      </c>
      <c r="Q17" s="282">
        <v>10341</v>
      </c>
      <c r="R17" s="282">
        <v>9938</v>
      </c>
      <c r="S17" s="282">
        <v>10244</v>
      </c>
      <c r="T17" s="282">
        <v>9805</v>
      </c>
      <c r="U17" s="282">
        <v>10137</v>
      </c>
      <c r="V17" s="282">
        <v>13664</v>
      </c>
      <c r="W17" s="282">
        <v>13985</v>
      </c>
      <c r="X17" s="282">
        <v>10057</v>
      </c>
      <c r="Y17" s="282">
        <v>9634</v>
      </c>
      <c r="Z17" s="282">
        <v>10293</v>
      </c>
      <c r="AA17" s="282">
        <v>10151</v>
      </c>
      <c r="AB17" s="282">
        <v>10326</v>
      </c>
      <c r="AC17" s="282">
        <v>10014</v>
      </c>
      <c r="AD17" s="282">
        <v>9679</v>
      </c>
      <c r="AE17" s="282">
        <v>9637</v>
      </c>
      <c r="AF17" s="282">
        <v>10176</v>
      </c>
      <c r="AG17" s="282">
        <v>10128</v>
      </c>
      <c r="AH17" s="282">
        <v>10195</v>
      </c>
      <c r="AI17" s="282">
        <v>10197</v>
      </c>
      <c r="AJ17" s="282">
        <v>10059</v>
      </c>
      <c r="AK17" s="282">
        <v>10108</v>
      </c>
      <c r="AL17" s="282">
        <v>10012</v>
      </c>
      <c r="AM17" s="282">
        <v>14069</v>
      </c>
      <c r="AN17" s="282">
        <v>13393</v>
      </c>
      <c r="AO17" s="282">
        <v>19218</v>
      </c>
      <c r="AP17" s="282">
        <v>9742</v>
      </c>
      <c r="AQ17" s="282">
        <v>10051</v>
      </c>
      <c r="AR17" s="282">
        <v>10230</v>
      </c>
      <c r="AS17" s="282">
        <v>9900</v>
      </c>
      <c r="AT17" s="282">
        <v>10100</v>
      </c>
      <c r="AU17" s="282">
        <v>9779</v>
      </c>
      <c r="AV17" s="282">
        <v>10073</v>
      </c>
      <c r="AW17" s="282">
        <v>14852</v>
      </c>
      <c r="AX17" s="282">
        <v>14493</v>
      </c>
      <c r="AY17" s="282">
        <v>17167</v>
      </c>
      <c r="AZ17" s="282">
        <v>9048</v>
      </c>
      <c r="BA17" s="282">
        <v>19026</v>
      </c>
      <c r="BB17" s="282">
        <v>18942</v>
      </c>
      <c r="BC17" s="282">
        <v>17280</v>
      </c>
      <c r="BD17" s="282">
        <v>14028</v>
      </c>
      <c r="BE17" s="282">
        <v>14184</v>
      </c>
      <c r="BF17" s="282">
        <v>17514</v>
      </c>
      <c r="BG17" s="282">
        <v>19084</v>
      </c>
      <c r="BH17" s="282">
        <v>19011</v>
      </c>
      <c r="BI17" s="282">
        <v>8687</v>
      </c>
    </row>
    <row r="18" spans="1:61" ht="13.5">
      <c r="A18" s="1">
        <v>13</v>
      </c>
      <c r="B18" s="282">
        <v>8591</v>
      </c>
      <c r="C18" s="282">
        <v>19095</v>
      </c>
      <c r="D18" s="282">
        <v>19373</v>
      </c>
      <c r="E18" s="282">
        <v>16752</v>
      </c>
      <c r="F18" s="282">
        <v>13111</v>
      </c>
      <c r="G18" s="282">
        <v>13306</v>
      </c>
      <c r="H18" s="282">
        <v>16484</v>
      </c>
      <c r="I18" s="282">
        <v>19237</v>
      </c>
      <c r="J18" s="282">
        <v>18973</v>
      </c>
      <c r="K18" s="282">
        <v>7746</v>
      </c>
      <c r="L18" s="282">
        <v>14135</v>
      </c>
      <c r="M18" s="282">
        <v>14479</v>
      </c>
      <c r="N18" s="282">
        <v>8899</v>
      </c>
      <c r="O18" s="282">
        <v>8878</v>
      </c>
      <c r="P18" s="282">
        <v>9166</v>
      </c>
      <c r="Q18" s="282">
        <v>9268</v>
      </c>
      <c r="R18" s="282">
        <v>8810</v>
      </c>
      <c r="S18" s="282">
        <v>9140</v>
      </c>
      <c r="T18" s="282">
        <v>8754</v>
      </c>
      <c r="U18" s="282">
        <v>9048</v>
      </c>
      <c r="V18" s="282">
        <v>12966</v>
      </c>
      <c r="W18" s="282">
        <v>13264</v>
      </c>
      <c r="X18" s="282">
        <v>8970</v>
      </c>
      <c r="Y18" s="282">
        <v>8551</v>
      </c>
      <c r="Z18" s="282">
        <v>9191</v>
      </c>
      <c r="AA18" s="282">
        <v>9038</v>
      </c>
      <c r="AB18" s="282">
        <v>9269</v>
      </c>
      <c r="AC18" s="282">
        <v>8903</v>
      </c>
      <c r="AD18" s="282">
        <v>8606</v>
      </c>
      <c r="AE18" s="282">
        <v>8591</v>
      </c>
      <c r="AF18" s="282">
        <v>9092</v>
      </c>
      <c r="AG18" s="282">
        <v>9056</v>
      </c>
      <c r="AH18" s="282">
        <v>9095</v>
      </c>
      <c r="AI18" s="282">
        <v>9125</v>
      </c>
      <c r="AJ18" s="282">
        <v>8955</v>
      </c>
      <c r="AK18" s="282">
        <v>9019</v>
      </c>
      <c r="AL18" s="282">
        <v>8916</v>
      </c>
      <c r="AM18" s="282">
        <v>13412</v>
      </c>
      <c r="AN18" s="282">
        <v>12617</v>
      </c>
      <c r="AO18" s="282">
        <v>19197</v>
      </c>
      <c r="AP18" s="282">
        <v>8705</v>
      </c>
      <c r="AQ18" s="282">
        <v>8982</v>
      </c>
      <c r="AR18" s="282">
        <v>9199</v>
      </c>
      <c r="AS18" s="282">
        <v>8809</v>
      </c>
      <c r="AT18" s="282">
        <v>9012</v>
      </c>
      <c r="AU18" s="282">
        <v>8703</v>
      </c>
      <c r="AV18" s="282">
        <v>8942</v>
      </c>
      <c r="AW18" s="282">
        <v>14202</v>
      </c>
      <c r="AX18" s="282">
        <v>13906</v>
      </c>
      <c r="AY18" s="282">
        <v>16125</v>
      </c>
      <c r="AZ18" s="282">
        <v>8057</v>
      </c>
      <c r="BA18" s="282">
        <v>18966</v>
      </c>
      <c r="BB18" s="282">
        <v>18884</v>
      </c>
      <c r="BC18" s="282">
        <v>16284</v>
      </c>
      <c r="BD18" s="282">
        <v>12968</v>
      </c>
      <c r="BE18" s="282">
        <v>13088</v>
      </c>
      <c r="BF18" s="282">
        <v>16536</v>
      </c>
      <c r="BG18" s="282">
        <v>19056</v>
      </c>
      <c r="BH18" s="282">
        <v>19034</v>
      </c>
      <c r="BI18" s="282">
        <v>7662</v>
      </c>
    </row>
    <row r="19" spans="1:61" ht="13.5">
      <c r="A19" s="1">
        <v>14</v>
      </c>
      <c r="B19" s="282">
        <v>7617</v>
      </c>
      <c r="C19" s="282">
        <v>19082</v>
      </c>
      <c r="D19" s="282">
        <v>19337</v>
      </c>
      <c r="E19" s="282">
        <v>15679</v>
      </c>
      <c r="F19" s="282">
        <v>11955</v>
      </c>
      <c r="G19" s="282">
        <v>12215</v>
      </c>
      <c r="H19" s="282">
        <v>15411</v>
      </c>
      <c r="I19" s="282">
        <v>19180</v>
      </c>
      <c r="J19" s="282">
        <v>18972</v>
      </c>
      <c r="K19" s="282">
        <v>6761</v>
      </c>
      <c r="L19" s="282">
        <v>13528</v>
      </c>
      <c r="M19" s="282">
        <v>13875</v>
      </c>
      <c r="N19" s="282">
        <v>7846</v>
      </c>
      <c r="O19" s="282">
        <v>7833</v>
      </c>
      <c r="P19" s="282">
        <v>8147</v>
      </c>
      <c r="Q19" s="282">
        <v>8210</v>
      </c>
      <c r="R19" s="282">
        <v>7748</v>
      </c>
      <c r="S19" s="282">
        <v>8131</v>
      </c>
      <c r="T19" s="282">
        <v>7717</v>
      </c>
      <c r="U19" s="282">
        <v>7995</v>
      </c>
      <c r="V19" s="282">
        <v>12206</v>
      </c>
      <c r="W19" s="282">
        <v>12548</v>
      </c>
      <c r="X19" s="282">
        <v>7915</v>
      </c>
      <c r="Y19" s="282">
        <v>7503</v>
      </c>
      <c r="Z19" s="282">
        <v>8151</v>
      </c>
      <c r="AA19" s="282">
        <v>7995</v>
      </c>
      <c r="AB19" s="282">
        <v>8183</v>
      </c>
      <c r="AC19" s="282">
        <v>7884</v>
      </c>
      <c r="AD19" s="282">
        <v>7558</v>
      </c>
      <c r="AE19" s="282">
        <v>7567</v>
      </c>
      <c r="AF19" s="282">
        <v>8047</v>
      </c>
      <c r="AG19" s="282">
        <v>8031</v>
      </c>
      <c r="AH19" s="282">
        <v>8113</v>
      </c>
      <c r="AI19" s="282">
        <v>8058</v>
      </c>
      <c r="AJ19" s="282">
        <v>7900</v>
      </c>
      <c r="AK19" s="282">
        <v>7934</v>
      </c>
      <c r="AL19" s="282">
        <v>7871</v>
      </c>
      <c r="AM19" s="282">
        <v>12681</v>
      </c>
      <c r="AN19" s="282">
        <v>11928</v>
      </c>
      <c r="AO19" s="282">
        <v>19189</v>
      </c>
      <c r="AP19" s="282">
        <v>7678</v>
      </c>
      <c r="AQ19" s="282">
        <v>7950</v>
      </c>
      <c r="AR19" s="282">
        <v>8185</v>
      </c>
      <c r="AS19" s="282">
        <v>7796</v>
      </c>
      <c r="AT19" s="282">
        <v>8008</v>
      </c>
      <c r="AU19" s="282">
        <v>7660</v>
      </c>
      <c r="AV19" s="282">
        <v>7928</v>
      </c>
      <c r="AW19" s="282">
        <v>13598</v>
      </c>
      <c r="AX19" s="282">
        <v>13296</v>
      </c>
      <c r="AY19" s="282">
        <v>14941</v>
      </c>
      <c r="AZ19" s="282">
        <v>7116</v>
      </c>
      <c r="BA19" s="282">
        <v>18984</v>
      </c>
      <c r="BB19" s="282">
        <v>18865</v>
      </c>
      <c r="BC19" s="282">
        <v>15239</v>
      </c>
      <c r="BD19" s="282">
        <v>11857</v>
      </c>
      <c r="BE19" s="282">
        <v>11979</v>
      </c>
      <c r="BF19" s="282">
        <v>15394</v>
      </c>
      <c r="BG19" s="282">
        <v>18990</v>
      </c>
      <c r="BH19" s="282">
        <v>19012</v>
      </c>
      <c r="BI19" s="282">
        <v>6720</v>
      </c>
    </row>
    <row r="20" spans="1:61" ht="13.5">
      <c r="A20" s="1">
        <v>15</v>
      </c>
      <c r="B20" s="282">
        <v>6723</v>
      </c>
      <c r="C20" s="282">
        <v>19067</v>
      </c>
      <c r="D20" s="282">
        <v>19254</v>
      </c>
      <c r="E20" s="282">
        <v>14495</v>
      </c>
      <c r="F20" s="282">
        <v>10814</v>
      </c>
      <c r="G20" s="282">
        <v>11086</v>
      </c>
      <c r="H20" s="282">
        <v>14229</v>
      </c>
      <c r="I20" s="282">
        <v>19138</v>
      </c>
      <c r="J20" s="282">
        <v>18954</v>
      </c>
      <c r="K20" s="282">
        <v>5875</v>
      </c>
      <c r="L20" s="282">
        <v>12945</v>
      </c>
      <c r="M20" s="282">
        <v>13268</v>
      </c>
      <c r="N20" s="282">
        <v>6875</v>
      </c>
      <c r="O20" s="282">
        <v>6824</v>
      </c>
      <c r="P20" s="282">
        <v>7160</v>
      </c>
      <c r="Q20" s="282">
        <v>7214</v>
      </c>
      <c r="R20" s="282">
        <v>6798</v>
      </c>
      <c r="S20" s="282">
        <v>7151</v>
      </c>
      <c r="T20" s="282">
        <v>6770</v>
      </c>
      <c r="U20" s="282">
        <v>7009</v>
      </c>
      <c r="V20" s="282">
        <v>11525</v>
      </c>
      <c r="W20" s="282">
        <v>11798</v>
      </c>
      <c r="X20" s="282">
        <v>6962</v>
      </c>
      <c r="Y20" s="282">
        <v>6543</v>
      </c>
      <c r="Z20" s="282">
        <v>7172</v>
      </c>
      <c r="AA20" s="282">
        <v>7023</v>
      </c>
      <c r="AB20" s="282">
        <v>7231</v>
      </c>
      <c r="AC20" s="282">
        <v>6900</v>
      </c>
      <c r="AD20" s="282">
        <v>6584</v>
      </c>
      <c r="AE20" s="282">
        <v>6599</v>
      </c>
      <c r="AF20" s="282">
        <v>7116</v>
      </c>
      <c r="AG20" s="282">
        <v>7105</v>
      </c>
      <c r="AH20" s="282">
        <v>7153</v>
      </c>
      <c r="AI20" s="282">
        <v>7093</v>
      </c>
      <c r="AJ20" s="282">
        <v>6937</v>
      </c>
      <c r="AK20" s="282">
        <v>6960</v>
      </c>
      <c r="AL20" s="282">
        <v>6885</v>
      </c>
      <c r="AM20" s="282">
        <v>12008</v>
      </c>
      <c r="AN20" s="282">
        <v>11191</v>
      </c>
      <c r="AO20" s="282">
        <v>19111</v>
      </c>
      <c r="AP20" s="282">
        <v>6720</v>
      </c>
      <c r="AQ20" s="282">
        <v>7002</v>
      </c>
      <c r="AR20" s="282">
        <v>7223</v>
      </c>
      <c r="AS20" s="282">
        <v>6841</v>
      </c>
      <c r="AT20" s="282">
        <v>7045</v>
      </c>
      <c r="AU20" s="282">
        <v>6727</v>
      </c>
      <c r="AV20" s="282">
        <v>6929</v>
      </c>
      <c r="AW20" s="282">
        <v>12927</v>
      </c>
      <c r="AX20" s="282">
        <v>12669</v>
      </c>
      <c r="AY20" s="282">
        <v>13672</v>
      </c>
      <c r="AZ20" s="282">
        <v>6245</v>
      </c>
      <c r="BA20" s="282">
        <v>19003</v>
      </c>
      <c r="BB20" s="282">
        <v>18840</v>
      </c>
      <c r="BC20" s="282">
        <v>14118</v>
      </c>
      <c r="BD20" s="282">
        <v>10764</v>
      </c>
      <c r="BE20" s="282">
        <v>10862</v>
      </c>
      <c r="BF20" s="282">
        <v>14216</v>
      </c>
      <c r="BG20" s="282">
        <v>18907</v>
      </c>
      <c r="BH20" s="282">
        <v>19043</v>
      </c>
      <c r="BI20" s="282">
        <v>5851</v>
      </c>
    </row>
    <row r="21" spans="1:61" ht="13.5">
      <c r="A21" s="1">
        <v>16</v>
      </c>
      <c r="B21" s="282">
        <v>5889</v>
      </c>
      <c r="C21" s="282">
        <v>19087</v>
      </c>
      <c r="D21" s="282">
        <v>19057</v>
      </c>
      <c r="E21" s="282">
        <v>13243</v>
      </c>
      <c r="F21" s="282">
        <v>9752</v>
      </c>
      <c r="G21" s="282">
        <v>9969</v>
      </c>
      <c r="H21" s="282">
        <v>13001</v>
      </c>
      <c r="I21" s="282">
        <v>18848</v>
      </c>
      <c r="J21" s="282">
        <v>18996</v>
      </c>
      <c r="K21" s="282">
        <v>5055</v>
      </c>
      <c r="L21" s="282">
        <v>12373</v>
      </c>
      <c r="M21" s="282">
        <v>12640</v>
      </c>
      <c r="N21" s="282">
        <v>5999</v>
      </c>
      <c r="O21" s="282">
        <v>5953</v>
      </c>
      <c r="P21" s="282">
        <v>6267</v>
      </c>
      <c r="Q21" s="282">
        <v>6303</v>
      </c>
      <c r="R21" s="282">
        <v>5882</v>
      </c>
      <c r="S21" s="282">
        <v>6234</v>
      </c>
      <c r="T21" s="282">
        <v>5855</v>
      </c>
      <c r="U21" s="282">
        <v>6119</v>
      </c>
      <c r="V21" s="282">
        <v>10852</v>
      </c>
      <c r="W21" s="282">
        <v>11119</v>
      </c>
      <c r="X21" s="282">
        <v>6063</v>
      </c>
      <c r="Y21" s="282">
        <v>5644</v>
      </c>
      <c r="Z21" s="282">
        <v>6253</v>
      </c>
      <c r="AA21" s="282">
        <v>6128</v>
      </c>
      <c r="AB21" s="282">
        <v>6319</v>
      </c>
      <c r="AC21" s="282">
        <v>6006</v>
      </c>
      <c r="AD21" s="282">
        <v>5721</v>
      </c>
      <c r="AE21" s="282">
        <v>5734</v>
      </c>
      <c r="AF21" s="282">
        <v>6225</v>
      </c>
      <c r="AG21" s="282">
        <v>6225</v>
      </c>
      <c r="AH21" s="282">
        <v>6250</v>
      </c>
      <c r="AI21" s="282">
        <v>6166</v>
      </c>
      <c r="AJ21" s="282">
        <v>6012</v>
      </c>
      <c r="AK21" s="282">
        <v>6073</v>
      </c>
      <c r="AL21" s="282">
        <v>6002</v>
      </c>
      <c r="AM21" s="282">
        <v>11301</v>
      </c>
      <c r="AN21" s="282">
        <v>10492</v>
      </c>
      <c r="AO21" s="282">
        <v>18849</v>
      </c>
      <c r="AP21" s="282">
        <v>5885</v>
      </c>
      <c r="AQ21" s="282">
        <v>6123</v>
      </c>
      <c r="AR21" s="282">
        <v>6336</v>
      </c>
      <c r="AS21" s="282">
        <v>5956</v>
      </c>
      <c r="AT21" s="282">
        <v>6143</v>
      </c>
      <c r="AU21" s="282">
        <v>5837</v>
      </c>
      <c r="AV21" s="282">
        <v>6068</v>
      </c>
      <c r="AW21" s="282">
        <v>12330</v>
      </c>
      <c r="AX21" s="282">
        <v>12044</v>
      </c>
      <c r="AY21" s="282">
        <v>12386</v>
      </c>
      <c r="AZ21" s="282">
        <v>5460</v>
      </c>
      <c r="BA21" s="282">
        <v>19013</v>
      </c>
      <c r="BB21" s="282">
        <v>18579</v>
      </c>
      <c r="BC21" s="282">
        <v>12923</v>
      </c>
      <c r="BD21" s="282">
        <v>9690</v>
      </c>
      <c r="BE21" s="282">
        <v>9779</v>
      </c>
      <c r="BF21" s="282">
        <v>13035</v>
      </c>
      <c r="BG21" s="282">
        <v>18579</v>
      </c>
      <c r="BH21" s="282">
        <v>19037</v>
      </c>
      <c r="BI21" s="282">
        <v>5061</v>
      </c>
    </row>
    <row r="22" spans="1:61" ht="13.5">
      <c r="A22" s="1">
        <v>17</v>
      </c>
      <c r="B22" s="282">
        <v>5106</v>
      </c>
      <c r="C22" s="282">
        <v>19113</v>
      </c>
      <c r="D22" s="282">
        <v>18394</v>
      </c>
      <c r="E22" s="282">
        <v>12063</v>
      </c>
      <c r="F22" s="282">
        <v>8691</v>
      </c>
      <c r="G22" s="282">
        <v>8925</v>
      </c>
      <c r="H22" s="282">
        <v>11793</v>
      </c>
      <c r="I22" s="282">
        <v>18179</v>
      </c>
      <c r="J22" s="282">
        <v>18964</v>
      </c>
      <c r="K22" s="282">
        <v>4353</v>
      </c>
      <c r="L22" s="282">
        <v>11766</v>
      </c>
      <c r="M22" s="282">
        <v>12007</v>
      </c>
      <c r="N22" s="282">
        <v>5198</v>
      </c>
      <c r="O22" s="282">
        <v>5148</v>
      </c>
      <c r="P22" s="282">
        <v>5451</v>
      </c>
      <c r="Q22" s="282">
        <v>5481</v>
      </c>
      <c r="R22" s="282">
        <v>5077</v>
      </c>
      <c r="S22" s="282">
        <v>5414</v>
      </c>
      <c r="T22" s="282">
        <v>5056</v>
      </c>
      <c r="U22" s="282">
        <v>5344</v>
      </c>
      <c r="V22" s="282">
        <v>10195</v>
      </c>
      <c r="W22" s="282">
        <v>10443</v>
      </c>
      <c r="X22" s="282">
        <v>5285</v>
      </c>
      <c r="Y22" s="282">
        <v>4864</v>
      </c>
      <c r="Z22" s="282">
        <v>5424</v>
      </c>
      <c r="AA22" s="282">
        <v>5299</v>
      </c>
      <c r="AB22" s="282">
        <v>5491</v>
      </c>
      <c r="AC22" s="282">
        <v>5191</v>
      </c>
      <c r="AD22" s="282">
        <v>4933</v>
      </c>
      <c r="AE22" s="282">
        <v>4979</v>
      </c>
      <c r="AF22" s="282">
        <v>5416</v>
      </c>
      <c r="AG22" s="282">
        <v>5427</v>
      </c>
      <c r="AH22" s="282">
        <v>5422</v>
      </c>
      <c r="AI22" s="282">
        <v>5350</v>
      </c>
      <c r="AJ22" s="282">
        <v>5204</v>
      </c>
      <c r="AK22" s="282">
        <v>5248</v>
      </c>
      <c r="AL22" s="282">
        <v>5182</v>
      </c>
      <c r="AM22" s="282">
        <v>10654</v>
      </c>
      <c r="AN22" s="282">
        <v>9810</v>
      </c>
      <c r="AO22" s="282">
        <v>18145</v>
      </c>
      <c r="AP22" s="282">
        <v>5104</v>
      </c>
      <c r="AQ22" s="282">
        <v>5337</v>
      </c>
      <c r="AR22" s="282">
        <v>5543</v>
      </c>
      <c r="AS22" s="282">
        <v>5150</v>
      </c>
      <c r="AT22" s="282">
        <v>5336</v>
      </c>
      <c r="AU22" s="282">
        <v>5046</v>
      </c>
      <c r="AV22" s="282">
        <v>5241</v>
      </c>
      <c r="AW22" s="282">
        <v>11719</v>
      </c>
      <c r="AX22" s="282">
        <v>11492</v>
      </c>
      <c r="AY22" s="282">
        <v>11073</v>
      </c>
      <c r="AZ22" s="282">
        <v>4734</v>
      </c>
      <c r="BA22" s="282">
        <v>18999</v>
      </c>
      <c r="BB22" s="282">
        <v>17961</v>
      </c>
      <c r="BC22" s="282">
        <v>11749</v>
      </c>
      <c r="BD22" s="282">
        <v>8685</v>
      </c>
      <c r="BE22" s="282">
        <v>8788</v>
      </c>
      <c r="BF22" s="282">
        <v>11818</v>
      </c>
      <c r="BG22" s="282">
        <v>17810</v>
      </c>
      <c r="BH22" s="282">
        <v>18992</v>
      </c>
      <c r="BI22" s="282">
        <v>4356</v>
      </c>
    </row>
    <row r="23" spans="1:61" ht="13.5">
      <c r="A23" s="1">
        <v>18</v>
      </c>
      <c r="B23" s="282">
        <v>4438</v>
      </c>
      <c r="C23" s="282">
        <v>19088</v>
      </c>
      <c r="D23" s="282">
        <v>17352</v>
      </c>
      <c r="E23" s="282">
        <v>10879</v>
      </c>
      <c r="F23" s="282">
        <v>7712</v>
      </c>
      <c r="G23" s="282">
        <v>7945</v>
      </c>
      <c r="H23" s="282">
        <v>10575</v>
      </c>
      <c r="I23" s="282">
        <v>17096</v>
      </c>
      <c r="J23" s="282">
        <v>18976</v>
      </c>
      <c r="K23" s="282">
        <v>3728</v>
      </c>
      <c r="L23" s="282">
        <v>11199</v>
      </c>
      <c r="M23" s="282">
        <v>11437</v>
      </c>
      <c r="N23" s="282">
        <v>4498</v>
      </c>
      <c r="O23" s="282">
        <v>4437</v>
      </c>
      <c r="P23" s="282">
        <v>4701</v>
      </c>
      <c r="Q23" s="282">
        <v>4748</v>
      </c>
      <c r="R23" s="282">
        <v>4362</v>
      </c>
      <c r="S23" s="282">
        <v>4678</v>
      </c>
      <c r="T23" s="282">
        <v>4368</v>
      </c>
      <c r="U23" s="282">
        <v>4610</v>
      </c>
      <c r="V23" s="282">
        <v>9528</v>
      </c>
      <c r="W23" s="282">
        <v>9796</v>
      </c>
      <c r="X23" s="282">
        <v>4554</v>
      </c>
      <c r="Y23" s="282">
        <v>4175</v>
      </c>
      <c r="Z23" s="282">
        <v>4672</v>
      </c>
      <c r="AA23" s="282">
        <v>4559</v>
      </c>
      <c r="AB23" s="282">
        <v>4750</v>
      </c>
      <c r="AC23" s="282">
        <v>4472</v>
      </c>
      <c r="AD23" s="282">
        <v>4236</v>
      </c>
      <c r="AE23" s="282">
        <v>4267</v>
      </c>
      <c r="AF23" s="282">
        <v>4707</v>
      </c>
      <c r="AG23" s="282">
        <v>4699</v>
      </c>
      <c r="AH23" s="282">
        <v>4711</v>
      </c>
      <c r="AI23" s="282">
        <v>4626</v>
      </c>
      <c r="AJ23" s="282">
        <v>4483</v>
      </c>
      <c r="AK23" s="282">
        <v>4518</v>
      </c>
      <c r="AL23" s="282">
        <v>4459</v>
      </c>
      <c r="AM23" s="282">
        <v>9954</v>
      </c>
      <c r="AN23" s="282">
        <v>9155</v>
      </c>
      <c r="AO23" s="282">
        <v>17208</v>
      </c>
      <c r="AP23" s="282">
        <v>4413</v>
      </c>
      <c r="AQ23" s="282">
        <v>4616</v>
      </c>
      <c r="AR23" s="282">
        <v>4820</v>
      </c>
      <c r="AS23" s="282">
        <v>4453</v>
      </c>
      <c r="AT23" s="282">
        <v>4615</v>
      </c>
      <c r="AU23" s="282">
        <v>4345</v>
      </c>
      <c r="AV23" s="282">
        <v>4514</v>
      </c>
      <c r="AW23" s="282">
        <v>11134</v>
      </c>
      <c r="AX23" s="282">
        <v>10920</v>
      </c>
      <c r="AY23" s="282">
        <v>9840</v>
      </c>
      <c r="AZ23" s="282">
        <v>4112</v>
      </c>
      <c r="BA23" s="282">
        <v>18954</v>
      </c>
      <c r="BB23" s="282">
        <v>16986</v>
      </c>
      <c r="BC23" s="282">
        <v>10643</v>
      </c>
      <c r="BD23" s="282">
        <v>7735</v>
      </c>
      <c r="BE23" s="282">
        <v>7824</v>
      </c>
      <c r="BF23" s="282">
        <v>10639</v>
      </c>
      <c r="BG23" s="282">
        <v>16692</v>
      </c>
      <c r="BH23" s="282">
        <v>18975</v>
      </c>
      <c r="BI23" s="282">
        <v>3738</v>
      </c>
    </row>
    <row r="24" spans="1:61" ht="13.5">
      <c r="A24" s="1">
        <v>19</v>
      </c>
      <c r="B24" s="282">
        <v>3838</v>
      </c>
      <c r="C24" s="282">
        <v>19059</v>
      </c>
      <c r="D24" s="282">
        <v>16109</v>
      </c>
      <c r="E24" s="282">
        <v>9733</v>
      </c>
      <c r="F24" s="282">
        <v>6812</v>
      </c>
      <c r="G24" s="282">
        <v>7038</v>
      </c>
      <c r="H24" s="282">
        <v>9470</v>
      </c>
      <c r="I24" s="282">
        <v>15875</v>
      </c>
      <c r="J24" s="282">
        <v>18937</v>
      </c>
      <c r="K24" s="282">
        <v>3188</v>
      </c>
      <c r="L24" s="282">
        <v>10678</v>
      </c>
      <c r="M24" s="282">
        <v>10847</v>
      </c>
      <c r="N24" s="282">
        <v>3866</v>
      </c>
      <c r="O24" s="282">
        <v>3787</v>
      </c>
      <c r="P24" s="282">
        <v>4056</v>
      </c>
      <c r="Q24" s="282">
        <v>4087</v>
      </c>
      <c r="R24" s="282">
        <v>3742</v>
      </c>
      <c r="S24" s="282">
        <v>4048</v>
      </c>
      <c r="T24" s="282">
        <v>3741</v>
      </c>
      <c r="U24" s="282">
        <v>3964</v>
      </c>
      <c r="V24" s="282">
        <v>8900</v>
      </c>
      <c r="W24" s="282">
        <v>9157</v>
      </c>
      <c r="X24" s="282">
        <v>3913</v>
      </c>
      <c r="Y24" s="282">
        <v>3574</v>
      </c>
      <c r="Z24" s="282">
        <v>4026</v>
      </c>
      <c r="AA24" s="282">
        <v>3925</v>
      </c>
      <c r="AB24" s="282">
        <v>4086</v>
      </c>
      <c r="AC24" s="282">
        <v>3839</v>
      </c>
      <c r="AD24" s="282">
        <v>3623</v>
      </c>
      <c r="AE24" s="282">
        <v>3676</v>
      </c>
      <c r="AF24" s="282">
        <v>4070</v>
      </c>
      <c r="AG24" s="282">
        <v>4071</v>
      </c>
      <c r="AH24" s="282">
        <v>4069</v>
      </c>
      <c r="AI24" s="282">
        <v>3979</v>
      </c>
      <c r="AJ24" s="282">
        <v>3839</v>
      </c>
      <c r="AK24" s="282">
        <v>3872</v>
      </c>
      <c r="AL24" s="282">
        <v>3823</v>
      </c>
      <c r="AM24" s="282">
        <v>9344</v>
      </c>
      <c r="AN24" s="282">
        <v>8535</v>
      </c>
      <c r="AO24" s="282">
        <v>16069</v>
      </c>
      <c r="AP24" s="282">
        <v>3806</v>
      </c>
      <c r="AQ24" s="282">
        <v>3991</v>
      </c>
      <c r="AR24" s="282">
        <v>4170</v>
      </c>
      <c r="AS24" s="282">
        <v>3832</v>
      </c>
      <c r="AT24" s="282">
        <v>3982</v>
      </c>
      <c r="AU24" s="282">
        <v>3721</v>
      </c>
      <c r="AV24" s="282">
        <v>3880</v>
      </c>
      <c r="AW24" s="282">
        <v>10556</v>
      </c>
      <c r="AX24" s="282">
        <v>10379</v>
      </c>
      <c r="AY24" s="282">
        <v>8674</v>
      </c>
      <c r="AZ24" s="282">
        <v>3557</v>
      </c>
      <c r="BA24" s="282">
        <v>18985</v>
      </c>
      <c r="BB24" s="282">
        <v>15845</v>
      </c>
      <c r="BC24" s="282">
        <v>9567</v>
      </c>
      <c r="BD24" s="282">
        <v>6868</v>
      </c>
      <c r="BE24" s="282">
        <v>6951</v>
      </c>
      <c r="BF24" s="282">
        <v>9488</v>
      </c>
      <c r="BG24" s="282">
        <v>15413</v>
      </c>
      <c r="BH24" s="282">
        <v>19034</v>
      </c>
      <c r="BI24" s="282">
        <v>3216</v>
      </c>
    </row>
    <row r="25" spans="1:61" ht="13.5">
      <c r="A25" s="1">
        <v>20</v>
      </c>
      <c r="B25" s="282">
        <v>3323</v>
      </c>
      <c r="C25" s="282">
        <v>19095</v>
      </c>
      <c r="D25" s="282">
        <v>14711</v>
      </c>
      <c r="E25" s="282">
        <v>8630</v>
      </c>
      <c r="F25" s="282">
        <v>5996</v>
      </c>
      <c r="G25" s="282">
        <v>6198</v>
      </c>
      <c r="H25" s="282">
        <v>8416</v>
      </c>
      <c r="I25" s="282">
        <v>14528</v>
      </c>
      <c r="J25" s="282">
        <v>18931</v>
      </c>
      <c r="K25" s="282">
        <v>2734</v>
      </c>
      <c r="L25" s="282">
        <v>10132</v>
      </c>
      <c r="M25" s="282">
        <v>10287</v>
      </c>
      <c r="N25" s="282">
        <v>3321</v>
      </c>
      <c r="O25" s="282">
        <v>3258</v>
      </c>
      <c r="P25" s="282">
        <v>3487</v>
      </c>
      <c r="Q25" s="282">
        <v>3529</v>
      </c>
      <c r="R25" s="282">
        <v>3208</v>
      </c>
      <c r="S25" s="282">
        <v>3474</v>
      </c>
      <c r="T25" s="282">
        <v>3225</v>
      </c>
      <c r="U25" s="282">
        <v>3418</v>
      </c>
      <c r="V25" s="282">
        <v>8338</v>
      </c>
      <c r="W25" s="282">
        <v>8545</v>
      </c>
      <c r="X25" s="282">
        <v>3362</v>
      </c>
      <c r="Y25" s="282">
        <v>3050</v>
      </c>
      <c r="Z25" s="282">
        <v>3457</v>
      </c>
      <c r="AA25" s="282">
        <v>3368</v>
      </c>
      <c r="AB25" s="282">
        <v>3524</v>
      </c>
      <c r="AC25" s="282">
        <v>3299</v>
      </c>
      <c r="AD25" s="282">
        <v>3099</v>
      </c>
      <c r="AE25" s="282">
        <v>3153</v>
      </c>
      <c r="AF25" s="282">
        <v>3536</v>
      </c>
      <c r="AG25" s="282">
        <v>3513</v>
      </c>
      <c r="AH25" s="282">
        <v>3534</v>
      </c>
      <c r="AI25" s="282">
        <v>3416</v>
      </c>
      <c r="AJ25" s="282">
        <v>3288</v>
      </c>
      <c r="AK25" s="282">
        <v>3324</v>
      </c>
      <c r="AL25" s="282">
        <v>3281</v>
      </c>
      <c r="AM25" s="282">
        <v>8751</v>
      </c>
      <c r="AN25" s="282">
        <v>7930</v>
      </c>
      <c r="AO25" s="282">
        <v>14764</v>
      </c>
      <c r="AP25" s="282">
        <v>3291</v>
      </c>
      <c r="AQ25" s="282">
        <v>3445</v>
      </c>
      <c r="AR25" s="282">
        <v>3606</v>
      </c>
      <c r="AS25" s="282">
        <v>3303</v>
      </c>
      <c r="AT25" s="282">
        <v>3429</v>
      </c>
      <c r="AU25" s="282">
        <v>3196</v>
      </c>
      <c r="AV25" s="282">
        <v>3334</v>
      </c>
      <c r="AW25" s="282">
        <v>9985</v>
      </c>
      <c r="AX25" s="282">
        <v>9829</v>
      </c>
      <c r="AY25" s="282">
        <v>7584</v>
      </c>
      <c r="AZ25" s="282">
        <v>3084</v>
      </c>
      <c r="BA25" s="282">
        <v>18985</v>
      </c>
      <c r="BB25" s="282">
        <v>14569</v>
      </c>
      <c r="BC25" s="282">
        <v>8524</v>
      </c>
      <c r="BD25" s="282">
        <v>6051</v>
      </c>
      <c r="BE25" s="282">
        <v>6107</v>
      </c>
      <c r="BF25" s="282">
        <v>8461</v>
      </c>
      <c r="BG25" s="282">
        <v>14077</v>
      </c>
      <c r="BH25" s="282">
        <v>18997</v>
      </c>
      <c r="BI25" s="282">
        <v>2773</v>
      </c>
    </row>
    <row r="26" spans="1:61" ht="13.5">
      <c r="A26" s="1">
        <v>21</v>
      </c>
      <c r="B26" s="282">
        <v>2861</v>
      </c>
      <c r="C26" s="282">
        <v>19039</v>
      </c>
      <c r="D26" s="282">
        <v>13294</v>
      </c>
      <c r="E26" s="282">
        <v>7637</v>
      </c>
      <c r="F26" s="282">
        <v>5237</v>
      </c>
      <c r="G26" s="282">
        <v>5442</v>
      </c>
      <c r="H26" s="282">
        <v>7407</v>
      </c>
      <c r="I26" s="282">
        <v>13115</v>
      </c>
      <c r="J26" s="282">
        <v>18921</v>
      </c>
      <c r="K26" s="282">
        <v>2352</v>
      </c>
      <c r="L26" s="282">
        <v>9613</v>
      </c>
      <c r="M26" s="282">
        <v>9733</v>
      </c>
      <c r="N26" s="282">
        <v>2842</v>
      </c>
      <c r="O26" s="282">
        <v>2792</v>
      </c>
      <c r="P26" s="282">
        <v>3010</v>
      </c>
      <c r="Q26" s="282">
        <v>3039</v>
      </c>
      <c r="R26" s="282">
        <v>2741</v>
      </c>
      <c r="S26" s="282">
        <v>2985</v>
      </c>
      <c r="T26" s="282">
        <v>2755</v>
      </c>
      <c r="U26" s="282">
        <v>2939</v>
      </c>
      <c r="V26" s="282">
        <v>7764</v>
      </c>
      <c r="W26" s="282">
        <v>7975</v>
      </c>
      <c r="X26" s="282">
        <v>2896</v>
      </c>
      <c r="Y26" s="282">
        <v>2601</v>
      </c>
      <c r="Z26" s="282">
        <v>2969</v>
      </c>
      <c r="AA26" s="282">
        <v>2882</v>
      </c>
      <c r="AB26" s="282">
        <v>3026</v>
      </c>
      <c r="AC26" s="282">
        <v>2826</v>
      </c>
      <c r="AD26" s="282">
        <v>2658</v>
      </c>
      <c r="AE26" s="282">
        <v>2713</v>
      </c>
      <c r="AF26" s="282">
        <v>3063</v>
      </c>
      <c r="AG26" s="282">
        <v>3046</v>
      </c>
      <c r="AH26" s="282">
        <v>3030</v>
      </c>
      <c r="AI26" s="282">
        <v>2919</v>
      </c>
      <c r="AJ26" s="282">
        <v>2826</v>
      </c>
      <c r="AK26" s="282">
        <v>2844</v>
      </c>
      <c r="AL26" s="282">
        <v>2806</v>
      </c>
      <c r="AM26" s="282">
        <v>8155</v>
      </c>
      <c r="AN26" s="282">
        <v>7340</v>
      </c>
      <c r="AO26" s="282">
        <v>13420</v>
      </c>
      <c r="AP26" s="282">
        <v>2837</v>
      </c>
      <c r="AQ26" s="282">
        <v>2975</v>
      </c>
      <c r="AR26" s="282">
        <v>3120</v>
      </c>
      <c r="AS26" s="282">
        <v>2836</v>
      </c>
      <c r="AT26" s="282">
        <v>2939</v>
      </c>
      <c r="AU26" s="282">
        <v>2737</v>
      </c>
      <c r="AV26" s="282">
        <v>2866</v>
      </c>
      <c r="AW26" s="282">
        <v>9449</v>
      </c>
      <c r="AX26" s="282">
        <v>9305</v>
      </c>
      <c r="AY26" s="282">
        <v>6576</v>
      </c>
      <c r="AZ26" s="282">
        <v>2671</v>
      </c>
      <c r="BA26" s="282">
        <v>18947</v>
      </c>
      <c r="BB26" s="282">
        <v>13255</v>
      </c>
      <c r="BC26" s="282">
        <v>7554</v>
      </c>
      <c r="BD26" s="282">
        <v>5317</v>
      </c>
      <c r="BE26" s="282">
        <v>5369</v>
      </c>
      <c r="BF26" s="282">
        <v>7473</v>
      </c>
      <c r="BG26" s="282">
        <v>12668</v>
      </c>
      <c r="BH26" s="282">
        <v>18956</v>
      </c>
      <c r="BI26" s="282">
        <v>2389</v>
      </c>
    </row>
    <row r="27" spans="1:61" ht="13.5">
      <c r="A27" s="1">
        <v>22</v>
      </c>
      <c r="B27" s="282">
        <v>2484</v>
      </c>
      <c r="C27" s="282">
        <v>19058</v>
      </c>
      <c r="D27" s="282">
        <v>11934</v>
      </c>
      <c r="E27" s="282">
        <v>6711</v>
      </c>
      <c r="F27" s="282">
        <v>4580</v>
      </c>
      <c r="G27" s="282">
        <v>4753</v>
      </c>
      <c r="H27" s="282">
        <v>6472</v>
      </c>
      <c r="I27" s="282">
        <v>11761</v>
      </c>
      <c r="J27" s="282">
        <v>18925</v>
      </c>
      <c r="K27" s="282">
        <v>2035</v>
      </c>
      <c r="L27" s="282">
        <v>9134</v>
      </c>
      <c r="M27" s="282">
        <v>9218</v>
      </c>
      <c r="N27" s="282">
        <v>2457</v>
      </c>
      <c r="O27" s="282">
        <v>2413</v>
      </c>
      <c r="P27" s="282">
        <v>2592</v>
      </c>
      <c r="Q27" s="282">
        <v>2618</v>
      </c>
      <c r="R27" s="282">
        <v>2367</v>
      </c>
      <c r="S27" s="282">
        <v>2580</v>
      </c>
      <c r="T27" s="282">
        <v>2385</v>
      </c>
      <c r="U27" s="282">
        <v>2540</v>
      </c>
      <c r="V27" s="282">
        <v>7219</v>
      </c>
      <c r="W27" s="282">
        <v>7437</v>
      </c>
      <c r="X27" s="282">
        <v>2498</v>
      </c>
      <c r="Y27" s="282">
        <v>2239</v>
      </c>
      <c r="Z27" s="282">
        <v>2558</v>
      </c>
      <c r="AA27" s="282">
        <v>2488</v>
      </c>
      <c r="AB27" s="282">
        <v>2606</v>
      </c>
      <c r="AC27" s="282">
        <v>2431</v>
      </c>
      <c r="AD27" s="282">
        <v>2296</v>
      </c>
      <c r="AE27" s="282">
        <v>2343</v>
      </c>
      <c r="AF27" s="282">
        <v>2646</v>
      </c>
      <c r="AG27" s="282">
        <v>2625</v>
      </c>
      <c r="AH27" s="282">
        <v>2620</v>
      </c>
      <c r="AI27" s="282">
        <v>2531</v>
      </c>
      <c r="AJ27" s="282">
        <v>2433</v>
      </c>
      <c r="AK27" s="282">
        <v>2445</v>
      </c>
      <c r="AL27" s="282">
        <v>2419</v>
      </c>
      <c r="AM27" s="282">
        <v>7616</v>
      </c>
      <c r="AN27" s="282">
        <v>6781</v>
      </c>
      <c r="AO27" s="282">
        <v>12056</v>
      </c>
      <c r="AP27" s="282">
        <v>2465</v>
      </c>
      <c r="AQ27" s="282">
        <v>2575</v>
      </c>
      <c r="AR27" s="282">
        <v>2699</v>
      </c>
      <c r="AS27" s="282">
        <v>2441</v>
      </c>
      <c r="AT27" s="282">
        <v>2540</v>
      </c>
      <c r="AU27" s="282">
        <v>2363</v>
      </c>
      <c r="AV27" s="282">
        <v>2463</v>
      </c>
      <c r="AW27" s="282">
        <v>8930</v>
      </c>
      <c r="AX27" s="282">
        <v>8809</v>
      </c>
      <c r="AY27" s="282">
        <v>5711</v>
      </c>
      <c r="AZ27" s="282">
        <v>2331</v>
      </c>
      <c r="BA27" s="282">
        <v>18942</v>
      </c>
      <c r="BB27" s="282">
        <v>11926</v>
      </c>
      <c r="BC27" s="282">
        <v>6649</v>
      </c>
      <c r="BD27" s="282">
        <v>4669</v>
      </c>
      <c r="BE27" s="282">
        <v>4726</v>
      </c>
      <c r="BF27" s="282">
        <v>6577</v>
      </c>
      <c r="BG27" s="282">
        <v>11317</v>
      </c>
      <c r="BH27" s="282">
        <v>18949</v>
      </c>
      <c r="BI27" s="282">
        <v>2074</v>
      </c>
    </row>
    <row r="28" spans="1:61" ht="13.5">
      <c r="A28" s="1">
        <v>23</v>
      </c>
      <c r="B28" s="282">
        <v>2171</v>
      </c>
      <c r="C28" s="282">
        <v>19014</v>
      </c>
      <c r="D28" s="282">
        <v>10573</v>
      </c>
      <c r="E28" s="282">
        <v>5894</v>
      </c>
      <c r="F28" s="282">
        <v>3999</v>
      </c>
      <c r="G28" s="282">
        <v>4153</v>
      </c>
      <c r="H28" s="282">
        <v>5676</v>
      </c>
      <c r="I28" s="282">
        <v>10421</v>
      </c>
      <c r="J28" s="282">
        <v>18915</v>
      </c>
      <c r="K28" s="282">
        <v>1780</v>
      </c>
      <c r="L28" s="282">
        <v>8654</v>
      </c>
      <c r="M28" s="282">
        <v>8722</v>
      </c>
      <c r="N28" s="282">
        <v>2139</v>
      </c>
      <c r="O28" s="282">
        <v>2087</v>
      </c>
      <c r="P28" s="282">
        <v>2251</v>
      </c>
      <c r="Q28" s="282">
        <v>2262</v>
      </c>
      <c r="R28" s="282">
        <v>2039</v>
      </c>
      <c r="S28" s="282">
        <v>2233</v>
      </c>
      <c r="T28" s="282">
        <v>2071</v>
      </c>
      <c r="U28" s="282">
        <v>2208</v>
      </c>
      <c r="V28" s="282">
        <v>6706</v>
      </c>
      <c r="W28" s="282">
        <v>6926</v>
      </c>
      <c r="X28" s="282">
        <v>2163</v>
      </c>
      <c r="Y28" s="282">
        <v>1939</v>
      </c>
      <c r="Z28" s="282">
        <v>2217</v>
      </c>
      <c r="AA28" s="282">
        <v>2151</v>
      </c>
      <c r="AB28" s="282">
        <v>2252</v>
      </c>
      <c r="AC28" s="282">
        <v>2109</v>
      </c>
      <c r="AD28" s="282">
        <v>1996</v>
      </c>
      <c r="AE28" s="282">
        <v>2032</v>
      </c>
      <c r="AF28" s="282">
        <v>2305</v>
      </c>
      <c r="AG28" s="282">
        <v>2291</v>
      </c>
      <c r="AH28" s="282">
        <v>2284</v>
      </c>
      <c r="AI28" s="282">
        <v>2184</v>
      </c>
      <c r="AJ28" s="282">
        <v>2101</v>
      </c>
      <c r="AK28" s="282">
        <v>2112</v>
      </c>
      <c r="AL28" s="282">
        <v>2098</v>
      </c>
      <c r="AM28" s="282">
        <v>7071</v>
      </c>
      <c r="AN28" s="282">
        <v>6293</v>
      </c>
      <c r="AO28" s="282">
        <v>10765</v>
      </c>
      <c r="AP28" s="282">
        <v>2146</v>
      </c>
      <c r="AQ28" s="282">
        <v>2236</v>
      </c>
      <c r="AR28" s="282">
        <v>2352</v>
      </c>
      <c r="AS28" s="282">
        <v>2121</v>
      </c>
      <c r="AT28" s="282">
        <v>2210</v>
      </c>
      <c r="AU28" s="282">
        <v>2044</v>
      </c>
      <c r="AV28" s="282">
        <v>2140</v>
      </c>
      <c r="AW28" s="282">
        <v>8456</v>
      </c>
      <c r="AX28" s="282">
        <v>8338</v>
      </c>
      <c r="AY28" s="282">
        <v>4904</v>
      </c>
      <c r="AZ28" s="282">
        <v>2040</v>
      </c>
      <c r="BA28" s="282">
        <v>18909</v>
      </c>
      <c r="BB28" s="282">
        <v>10668</v>
      </c>
      <c r="BC28" s="282">
        <v>5861</v>
      </c>
      <c r="BD28" s="282">
        <v>4086</v>
      </c>
      <c r="BE28" s="282">
        <v>4119</v>
      </c>
      <c r="BF28" s="282">
        <v>5768</v>
      </c>
      <c r="BG28" s="282">
        <v>9999</v>
      </c>
      <c r="BH28" s="282">
        <v>18933</v>
      </c>
      <c r="BI28" s="282">
        <v>1814</v>
      </c>
    </row>
    <row r="29" spans="1:61" ht="13.5">
      <c r="A29" s="1">
        <v>24</v>
      </c>
      <c r="B29" s="282">
        <v>1913</v>
      </c>
      <c r="C29" s="282">
        <v>18991</v>
      </c>
      <c r="D29" s="282">
        <v>9292</v>
      </c>
      <c r="E29" s="282">
        <v>5144</v>
      </c>
      <c r="F29" s="282">
        <v>3472</v>
      </c>
      <c r="G29" s="282">
        <v>3635</v>
      </c>
      <c r="H29" s="282">
        <v>4952</v>
      </c>
      <c r="I29" s="282">
        <v>9193</v>
      </c>
      <c r="J29" s="282">
        <v>18822</v>
      </c>
      <c r="K29" s="282">
        <v>1567</v>
      </c>
      <c r="L29" s="282">
        <v>8204</v>
      </c>
      <c r="M29" s="282">
        <v>8251</v>
      </c>
      <c r="N29" s="282">
        <v>1863</v>
      </c>
      <c r="O29" s="282">
        <v>1825</v>
      </c>
      <c r="P29" s="282">
        <v>1949</v>
      </c>
      <c r="Q29" s="282">
        <v>1977</v>
      </c>
      <c r="R29" s="282">
        <v>1783</v>
      </c>
      <c r="S29" s="282">
        <v>1950</v>
      </c>
      <c r="T29" s="282">
        <v>1810</v>
      </c>
      <c r="U29" s="282">
        <v>1922</v>
      </c>
      <c r="V29" s="282">
        <v>6233</v>
      </c>
      <c r="W29" s="282">
        <v>6433</v>
      </c>
      <c r="X29" s="282">
        <v>1895</v>
      </c>
      <c r="Y29" s="282">
        <v>1703</v>
      </c>
      <c r="Z29" s="282">
        <v>1932</v>
      </c>
      <c r="AA29" s="282">
        <v>1879</v>
      </c>
      <c r="AB29" s="282">
        <v>1970</v>
      </c>
      <c r="AC29" s="282">
        <v>1834</v>
      </c>
      <c r="AD29" s="282">
        <v>1735</v>
      </c>
      <c r="AE29" s="282">
        <v>1777</v>
      </c>
      <c r="AF29" s="282">
        <v>2016</v>
      </c>
      <c r="AG29" s="282">
        <v>2010</v>
      </c>
      <c r="AH29" s="282">
        <v>1990</v>
      </c>
      <c r="AI29" s="282">
        <v>1911</v>
      </c>
      <c r="AJ29" s="282">
        <v>1832</v>
      </c>
      <c r="AK29" s="282">
        <v>1844</v>
      </c>
      <c r="AL29" s="282">
        <v>1825</v>
      </c>
      <c r="AM29" s="282">
        <v>6599</v>
      </c>
      <c r="AN29" s="282">
        <v>5798</v>
      </c>
      <c r="AO29" s="282">
        <v>9531</v>
      </c>
      <c r="AP29" s="282">
        <v>1879</v>
      </c>
      <c r="AQ29" s="282">
        <v>1966</v>
      </c>
      <c r="AR29" s="282">
        <v>2054</v>
      </c>
      <c r="AS29" s="282">
        <v>1854</v>
      </c>
      <c r="AT29" s="282">
        <v>1928</v>
      </c>
      <c r="AU29" s="282">
        <v>1789</v>
      </c>
      <c r="AV29" s="282">
        <v>1863</v>
      </c>
      <c r="AW29" s="282">
        <v>7952</v>
      </c>
      <c r="AX29" s="282">
        <v>7883</v>
      </c>
      <c r="AY29" s="282">
        <v>4223</v>
      </c>
      <c r="AZ29" s="282">
        <v>1791</v>
      </c>
      <c r="BA29" s="282">
        <v>18903</v>
      </c>
      <c r="BB29" s="282">
        <v>9489</v>
      </c>
      <c r="BC29" s="282">
        <v>5150</v>
      </c>
      <c r="BD29" s="282">
        <v>3571</v>
      </c>
      <c r="BE29" s="282">
        <v>3603</v>
      </c>
      <c r="BF29" s="282">
        <v>5031</v>
      </c>
      <c r="BG29" s="282">
        <v>8801</v>
      </c>
      <c r="BH29" s="282">
        <v>18923</v>
      </c>
      <c r="BI29" s="282">
        <v>1604</v>
      </c>
    </row>
    <row r="30" spans="1:61" ht="13.5">
      <c r="A30" s="1">
        <v>25</v>
      </c>
      <c r="B30" s="282">
        <v>1690</v>
      </c>
      <c r="C30" s="282">
        <v>18938</v>
      </c>
      <c r="D30" s="282">
        <v>8152</v>
      </c>
      <c r="E30" s="282">
        <v>4475</v>
      </c>
      <c r="F30" s="282">
        <v>3037</v>
      </c>
      <c r="G30" s="282">
        <v>3164</v>
      </c>
      <c r="H30" s="282">
        <v>4309</v>
      </c>
      <c r="I30" s="282">
        <v>8055</v>
      </c>
      <c r="J30" s="282">
        <v>18681</v>
      </c>
      <c r="K30" s="282">
        <v>1398</v>
      </c>
      <c r="L30" s="282">
        <v>7766</v>
      </c>
      <c r="M30" s="282">
        <v>7822</v>
      </c>
      <c r="N30" s="282">
        <v>1642</v>
      </c>
      <c r="O30" s="282">
        <v>1608</v>
      </c>
      <c r="P30" s="282">
        <v>1722</v>
      </c>
      <c r="Q30" s="282">
        <v>1738</v>
      </c>
      <c r="R30" s="282">
        <v>1580</v>
      </c>
      <c r="S30" s="282">
        <v>1711</v>
      </c>
      <c r="T30" s="282">
        <v>1597</v>
      </c>
      <c r="U30" s="282">
        <v>1692</v>
      </c>
      <c r="V30" s="282">
        <v>5787</v>
      </c>
      <c r="W30" s="282">
        <v>5981</v>
      </c>
      <c r="X30" s="282">
        <v>1670</v>
      </c>
      <c r="Y30" s="282">
        <v>1502</v>
      </c>
      <c r="Z30" s="282">
        <v>1698</v>
      </c>
      <c r="AA30" s="282">
        <v>1649</v>
      </c>
      <c r="AB30" s="282">
        <v>1733</v>
      </c>
      <c r="AC30" s="282">
        <v>1614</v>
      </c>
      <c r="AD30" s="282">
        <v>1539</v>
      </c>
      <c r="AE30" s="282">
        <v>1571</v>
      </c>
      <c r="AF30" s="282">
        <v>1785</v>
      </c>
      <c r="AG30" s="282">
        <v>1770</v>
      </c>
      <c r="AH30" s="282">
        <v>1753</v>
      </c>
      <c r="AI30" s="282">
        <v>1678</v>
      </c>
      <c r="AJ30" s="282">
        <v>1618</v>
      </c>
      <c r="AK30" s="282">
        <v>1626</v>
      </c>
      <c r="AL30" s="282">
        <v>1611</v>
      </c>
      <c r="AM30" s="282">
        <v>6131</v>
      </c>
      <c r="AN30" s="282">
        <v>5338</v>
      </c>
      <c r="AO30" s="282">
        <v>8350</v>
      </c>
      <c r="AP30" s="282">
        <v>1664</v>
      </c>
      <c r="AQ30" s="282">
        <v>1742</v>
      </c>
      <c r="AR30" s="282">
        <v>1809</v>
      </c>
      <c r="AS30" s="282">
        <v>1636</v>
      </c>
      <c r="AT30" s="282">
        <v>1691</v>
      </c>
      <c r="AU30" s="282">
        <v>1584</v>
      </c>
      <c r="AV30" s="282">
        <v>1647</v>
      </c>
      <c r="AW30" s="282">
        <v>7528</v>
      </c>
      <c r="AX30" s="282">
        <v>7440</v>
      </c>
      <c r="AY30" s="282">
        <v>3628</v>
      </c>
      <c r="AZ30" s="282">
        <v>1604</v>
      </c>
      <c r="BA30" s="282">
        <v>18860</v>
      </c>
      <c r="BB30" s="282">
        <v>8352</v>
      </c>
      <c r="BC30" s="282">
        <v>4501</v>
      </c>
      <c r="BD30" s="282">
        <v>3124</v>
      </c>
      <c r="BE30" s="282">
        <v>3153</v>
      </c>
      <c r="BF30" s="282">
        <v>4399</v>
      </c>
      <c r="BG30" s="282">
        <v>7696</v>
      </c>
      <c r="BH30" s="282">
        <v>18830</v>
      </c>
      <c r="BI30" s="282">
        <v>1429</v>
      </c>
    </row>
    <row r="31" spans="1:61" ht="13.5">
      <c r="A31" s="1">
        <v>26</v>
      </c>
      <c r="B31" s="282">
        <v>1517</v>
      </c>
      <c r="C31" s="282">
        <v>18619</v>
      </c>
      <c r="D31" s="282">
        <v>7108</v>
      </c>
      <c r="E31" s="282">
        <v>3914</v>
      </c>
      <c r="F31" s="282">
        <v>2658</v>
      </c>
      <c r="G31" s="282">
        <v>2763</v>
      </c>
      <c r="H31" s="282">
        <v>3751</v>
      </c>
      <c r="I31" s="282">
        <v>7016</v>
      </c>
      <c r="J31" s="282">
        <v>17984</v>
      </c>
      <c r="K31" s="282">
        <v>1261</v>
      </c>
      <c r="L31" s="282">
        <v>7357</v>
      </c>
      <c r="M31" s="282">
        <v>7374</v>
      </c>
      <c r="N31" s="282">
        <v>1462</v>
      </c>
      <c r="O31" s="282">
        <v>1436</v>
      </c>
      <c r="P31" s="282">
        <v>1537</v>
      </c>
      <c r="Q31" s="282">
        <v>1541</v>
      </c>
      <c r="R31" s="282">
        <v>1408</v>
      </c>
      <c r="S31" s="282">
        <v>1521</v>
      </c>
      <c r="T31" s="282">
        <v>1426</v>
      </c>
      <c r="U31" s="282">
        <v>1517</v>
      </c>
      <c r="V31" s="282">
        <v>5367</v>
      </c>
      <c r="W31" s="282">
        <v>5555</v>
      </c>
      <c r="X31" s="282">
        <v>1493</v>
      </c>
      <c r="Y31" s="282">
        <v>1347</v>
      </c>
      <c r="Z31" s="282">
        <v>1508</v>
      </c>
      <c r="AA31" s="282">
        <v>1467</v>
      </c>
      <c r="AB31" s="282">
        <v>1535</v>
      </c>
      <c r="AC31" s="282">
        <v>1440</v>
      </c>
      <c r="AD31" s="282">
        <v>1383</v>
      </c>
      <c r="AE31" s="282">
        <v>1414</v>
      </c>
      <c r="AF31" s="282">
        <v>1593</v>
      </c>
      <c r="AG31" s="282">
        <v>1574</v>
      </c>
      <c r="AH31" s="282">
        <v>1560</v>
      </c>
      <c r="AI31" s="282">
        <v>1492</v>
      </c>
      <c r="AJ31" s="282">
        <v>1445</v>
      </c>
      <c r="AK31" s="282">
        <v>1448</v>
      </c>
      <c r="AL31" s="282">
        <v>1445</v>
      </c>
      <c r="AM31" s="282">
        <v>5706</v>
      </c>
      <c r="AN31" s="282">
        <v>4933</v>
      </c>
      <c r="AO31" s="282">
        <v>7293</v>
      </c>
      <c r="AP31" s="282">
        <v>1488</v>
      </c>
      <c r="AQ31" s="282">
        <v>1552</v>
      </c>
      <c r="AR31" s="282">
        <v>1606</v>
      </c>
      <c r="AS31" s="282">
        <v>1465</v>
      </c>
      <c r="AT31" s="282">
        <v>1509</v>
      </c>
      <c r="AU31" s="282">
        <v>1408</v>
      </c>
      <c r="AV31" s="282">
        <v>1463</v>
      </c>
      <c r="AW31" s="282">
        <v>7114</v>
      </c>
      <c r="AX31" s="282">
        <v>7036</v>
      </c>
      <c r="AY31" s="282">
        <v>3114</v>
      </c>
      <c r="AZ31" s="282">
        <v>1440</v>
      </c>
      <c r="BA31" s="282">
        <v>18596</v>
      </c>
      <c r="BB31" s="282">
        <v>7317</v>
      </c>
      <c r="BC31" s="282">
        <v>3939</v>
      </c>
      <c r="BD31" s="282">
        <v>2743</v>
      </c>
      <c r="BE31" s="282">
        <v>2769</v>
      </c>
      <c r="BF31" s="282">
        <v>3834</v>
      </c>
      <c r="BG31" s="282">
        <v>6690</v>
      </c>
      <c r="BH31" s="282">
        <v>18356</v>
      </c>
      <c r="BI31" s="282">
        <v>1296</v>
      </c>
    </row>
    <row r="32" spans="1:61" ht="13.5">
      <c r="A32" s="1">
        <v>27</v>
      </c>
      <c r="B32" s="282">
        <v>1365</v>
      </c>
      <c r="C32" s="282">
        <v>17653</v>
      </c>
      <c r="D32" s="282">
        <v>6150</v>
      </c>
      <c r="E32" s="282">
        <v>3400</v>
      </c>
      <c r="F32" s="282">
        <v>2339</v>
      </c>
      <c r="G32" s="282">
        <v>2436</v>
      </c>
      <c r="H32" s="282">
        <v>3258</v>
      </c>
      <c r="I32" s="282">
        <v>6052</v>
      </c>
      <c r="J32" s="282">
        <v>16674</v>
      </c>
      <c r="K32" s="282">
        <v>1154</v>
      </c>
      <c r="L32" s="282">
        <v>6973</v>
      </c>
      <c r="M32" s="282">
        <v>6981</v>
      </c>
      <c r="N32" s="282">
        <v>1320</v>
      </c>
      <c r="O32" s="282">
        <v>1299</v>
      </c>
      <c r="P32" s="282">
        <v>1374</v>
      </c>
      <c r="Q32" s="282">
        <v>1389</v>
      </c>
      <c r="R32" s="282">
        <v>1271</v>
      </c>
      <c r="S32" s="282">
        <v>1368</v>
      </c>
      <c r="T32" s="282">
        <v>1285</v>
      </c>
      <c r="U32" s="282">
        <v>1361</v>
      </c>
      <c r="V32" s="282">
        <v>4959</v>
      </c>
      <c r="W32" s="282">
        <v>5153</v>
      </c>
      <c r="X32" s="282">
        <v>1345</v>
      </c>
      <c r="Y32" s="282">
        <v>1227</v>
      </c>
      <c r="Z32" s="282">
        <v>1354</v>
      </c>
      <c r="AA32" s="282">
        <v>1320</v>
      </c>
      <c r="AB32" s="282">
        <v>1377</v>
      </c>
      <c r="AC32" s="282">
        <v>1298</v>
      </c>
      <c r="AD32" s="282">
        <v>1251</v>
      </c>
      <c r="AE32" s="282">
        <v>1276</v>
      </c>
      <c r="AF32" s="282">
        <v>1435</v>
      </c>
      <c r="AG32" s="282">
        <v>1418</v>
      </c>
      <c r="AH32" s="282">
        <v>1404</v>
      </c>
      <c r="AI32" s="282">
        <v>1348</v>
      </c>
      <c r="AJ32" s="282">
        <v>1305</v>
      </c>
      <c r="AK32" s="282">
        <v>1302</v>
      </c>
      <c r="AL32" s="282">
        <v>1298</v>
      </c>
      <c r="AM32" s="282">
        <v>5284</v>
      </c>
      <c r="AN32" s="282">
        <v>4531</v>
      </c>
      <c r="AO32" s="282">
        <v>6346</v>
      </c>
      <c r="AP32" s="282">
        <v>1347</v>
      </c>
      <c r="AQ32" s="282">
        <v>1400</v>
      </c>
      <c r="AR32" s="282">
        <v>1446</v>
      </c>
      <c r="AS32" s="282">
        <v>1324</v>
      </c>
      <c r="AT32" s="282">
        <v>1358</v>
      </c>
      <c r="AU32" s="282">
        <v>1273</v>
      </c>
      <c r="AV32" s="282">
        <v>1320</v>
      </c>
      <c r="AW32" s="282">
        <v>6709</v>
      </c>
      <c r="AX32" s="282">
        <v>6645</v>
      </c>
      <c r="AY32" s="282">
        <v>2688</v>
      </c>
      <c r="AZ32" s="282">
        <v>1309</v>
      </c>
      <c r="BA32" s="282">
        <v>17896</v>
      </c>
      <c r="BB32" s="282">
        <v>6387</v>
      </c>
      <c r="BC32" s="282">
        <v>3445</v>
      </c>
      <c r="BD32" s="282">
        <v>2415</v>
      </c>
      <c r="BE32" s="282">
        <v>2426</v>
      </c>
      <c r="BF32" s="282">
        <v>3347</v>
      </c>
      <c r="BG32" s="282">
        <v>5786</v>
      </c>
      <c r="BH32" s="282">
        <v>17299</v>
      </c>
      <c r="BI32" s="282">
        <v>1192</v>
      </c>
    </row>
    <row r="33" spans="1:61" ht="13.5">
      <c r="A33" s="1">
        <v>28</v>
      </c>
      <c r="B33" s="282">
        <v>1254</v>
      </c>
      <c r="C33" s="282">
        <v>16171</v>
      </c>
      <c r="D33" s="282">
        <v>5314</v>
      </c>
      <c r="E33" s="282">
        <v>2971</v>
      </c>
      <c r="F33" s="282">
        <v>2063</v>
      </c>
      <c r="G33" s="282">
        <v>2151</v>
      </c>
      <c r="H33" s="282">
        <v>2842</v>
      </c>
      <c r="I33" s="282">
        <v>5236</v>
      </c>
      <c r="J33" s="282">
        <v>14959</v>
      </c>
      <c r="K33" s="282">
        <v>1075</v>
      </c>
      <c r="L33" s="282">
        <v>6598</v>
      </c>
      <c r="M33" s="282">
        <v>6588</v>
      </c>
      <c r="N33" s="282">
        <v>1203</v>
      </c>
      <c r="O33" s="282">
        <v>1189</v>
      </c>
      <c r="P33" s="282">
        <v>1251</v>
      </c>
      <c r="Q33" s="282">
        <v>1261</v>
      </c>
      <c r="R33" s="282">
        <v>1165</v>
      </c>
      <c r="S33" s="282">
        <v>1247</v>
      </c>
      <c r="T33" s="282">
        <v>1185</v>
      </c>
      <c r="U33" s="282">
        <v>1247</v>
      </c>
      <c r="V33" s="282">
        <v>4587</v>
      </c>
      <c r="W33" s="282">
        <v>4789</v>
      </c>
      <c r="X33" s="282">
        <v>1234</v>
      </c>
      <c r="Y33" s="282">
        <v>1131</v>
      </c>
      <c r="Z33" s="282">
        <v>1234</v>
      </c>
      <c r="AA33" s="282">
        <v>1200</v>
      </c>
      <c r="AB33" s="282">
        <v>1245</v>
      </c>
      <c r="AC33" s="282">
        <v>1189</v>
      </c>
      <c r="AD33" s="282">
        <v>1152</v>
      </c>
      <c r="AE33" s="282">
        <v>1171</v>
      </c>
      <c r="AF33" s="282">
        <v>1306</v>
      </c>
      <c r="AG33" s="282">
        <v>1299</v>
      </c>
      <c r="AH33" s="282">
        <v>1274</v>
      </c>
      <c r="AI33" s="282">
        <v>1234</v>
      </c>
      <c r="AJ33" s="282">
        <v>1197</v>
      </c>
      <c r="AK33" s="282">
        <v>1197</v>
      </c>
      <c r="AL33" s="282">
        <v>1189</v>
      </c>
      <c r="AM33" s="282">
        <v>4912</v>
      </c>
      <c r="AN33" s="282">
        <v>4172</v>
      </c>
      <c r="AO33" s="282">
        <v>5483</v>
      </c>
      <c r="AP33" s="282">
        <v>1230</v>
      </c>
      <c r="AQ33" s="282">
        <v>1276</v>
      </c>
      <c r="AR33" s="282">
        <v>1314</v>
      </c>
      <c r="AS33" s="282">
        <v>1210</v>
      </c>
      <c r="AT33" s="282">
        <v>1243</v>
      </c>
      <c r="AU33" s="282">
        <v>1166</v>
      </c>
      <c r="AV33" s="282">
        <v>1205</v>
      </c>
      <c r="AW33" s="282">
        <v>6344</v>
      </c>
      <c r="AX33" s="282">
        <v>6279</v>
      </c>
      <c r="AY33" s="282">
        <v>2326</v>
      </c>
      <c r="AZ33" s="282">
        <v>1209</v>
      </c>
      <c r="BA33" s="282">
        <v>16639</v>
      </c>
      <c r="BB33" s="282">
        <v>5563</v>
      </c>
      <c r="BC33" s="282">
        <v>3025</v>
      </c>
      <c r="BD33" s="282">
        <v>2138</v>
      </c>
      <c r="BE33" s="282">
        <v>2152</v>
      </c>
      <c r="BF33" s="282">
        <v>2920</v>
      </c>
      <c r="BG33" s="282">
        <v>4985</v>
      </c>
      <c r="BH33" s="282">
        <v>15790</v>
      </c>
      <c r="BI33" s="282">
        <v>1103</v>
      </c>
    </row>
    <row r="34" spans="1:61" ht="13.5">
      <c r="A34" s="1">
        <v>29</v>
      </c>
      <c r="B34" s="282">
        <v>1161</v>
      </c>
      <c r="C34" s="282">
        <v>14430</v>
      </c>
      <c r="D34" s="282">
        <v>4581</v>
      </c>
      <c r="E34" s="282">
        <v>2606</v>
      </c>
      <c r="F34" s="282">
        <v>1833</v>
      </c>
      <c r="G34" s="282">
        <v>1904</v>
      </c>
      <c r="H34" s="282">
        <v>2492</v>
      </c>
      <c r="I34" s="282">
        <v>4524</v>
      </c>
      <c r="J34" s="282">
        <v>13129</v>
      </c>
      <c r="K34" s="282">
        <v>1013</v>
      </c>
      <c r="L34" s="282">
        <v>6249</v>
      </c>
      <c r="M34" s="282">
        <v>6227</v>
      </c>
      <c r="N34" s="282">
        <v>1115</v>
      </c>
      <c r="O34" s="282">
        <v>1102</v>
      </c>
      <c r="P34" s="282">
        <v>1154</v>
      </c>
      <c r="Q34" s="282">
        <v>1158</v>
      </c>
      <c r="R34" s="282">
        <v>1090</v>
      </c>
      <c r="S34" s="282">
        <v>1143</v>
      </c>
      <c r="T34" s="282">
        <v>1101</v>
      </c>
      <c r="U34" s="282">
        <v>1145</v>
      </c>
      <c r="V34" s="282">
        <v>4254</v>
      </c>
      <c r="W34" s="282">
        <v>4431</v>
      </c>
      <c r="X34" s="282">
        <v>1136</v>
      </c>
      <c r="Y34" s="282">
        <v>1054</v>
      </c>
      <c r="Z34" s="282">
        <v>1136</v>
      </c>
      <c r="AA34" s="282">
        <v>1117</v>
      </c>
      <c r="AB34" s="282">
        <v>1155</v>
      </c>
      <c r="AC34" s="282">
        <v>1100</v>
      </c>
      <c r="AD34" s="282">
        <v>1069</v>
      </c>
      <c r="AE34" s="282">
        <v>1093</v>
      </c>
      <c r="AF34" s="282">
        <v>1207</v>
      </c>
      <c r="AG34" s="282">
        <v>1199</v>
      </c>
      <c r="AH34" s="282">
        <v>1182</v>
      </c>
      <c r="AI34" s="282">
        <v>1135</v>
      </c>
      <c r="AJ34" s="282">
        <v>1108</v>
      </c>
      <c r="AK34" s="282">
        <v>1100</v>
      </c>
      <c r="AL34" s="282">
        <v>1104</v>
      </c>
      <c r="AM34" s="282">
        <v>4568</v>
      </c>
      <c r="AN34" s="282">
        <v>3830</v>
      </c>
      <c r="AO34" s="282">
        <v>4728</v>
      </c>
      <c r="AP34" s="282">
        <v>1141</v>
      </c>
      <c r="AQ34" s="282">
        <v>1181</v>
      </c>
      <c r="AR34" s="282">
        <v>1206</v>
      </c>
      <c r="AS34" s="282">
        <v>1124</v>
      </c>
      <c r="AT34" s="282">
        <v>1145</v>
      </c>
      <c r="AU34" s="282">
        <v>1085</v>
      </c>
      <c r="AV34" s="282">
        <v>1121</v>
      </c>
      <c r="AW34" s="282">
        <v>5954</v>
      </c>
      <c r="AX34" s="282">
        <v>5921</v>
      </c>
      <c r="AY34" s="282">
        <v>2032</v>
      </c>
      <c r="AZ34" s="282">
        <v>1124</v>
      </c>
      <c r="BA34" s="282">
        <v>15078</v>
      </c>
      <c r="BB34" s="282">
        <v>4829</v>
      </c>
      <c r="BC34" s="282">
        <v>2653</v>
      </c>
      <c r="BD34" s="282">
        <v>1902</v>
      </c>
      <c r="BE34" s="282">
        <v>1905</v>
      </c>
      <c r="BF34" s="282">
        <v>2570</v>
      </c>
      <c r="BG34" s="282">
        <v>4300</v>
      </c>
      <c r="BH34" s="282">
        <v>14021</v>
      </c>
      <c r="BI34" s="282">
        <v>1037</v>
      </c>
    </row>
    <row r="35" spans="1:61" ht="13.5">
      <c r="A35" s="1">
        <v>30</v>
      </c>
      <c r="B35" s="282">
        <v>1085</v>
      </c>
      <c r="C35" s="282">
        <v>12616</v>
      </c>
      <c r="D35" s="282">
        <v>3950</v>
      </c>
      <c r="E35" s="282">
        <v>2284</v>
      </c>
      <c r="F35" s="282">
        <v>1639</v>
      </c>
      <c r="G35" s="282">
        <v>1705</v>
      </c>
      <c r="H35" s="282">
        <v>2189</v>
      </c>
      <c r="I35" s="282">
        <v>3897</v>
      </c>
      <c r="J35" s="282">
        <v>11297</v>
      </c>
      <c r="K35" s="282">
        <v>963</v>
      </c>
      <c r="L35" s="282">
        <v>5909</v>
      </c>
      <c r="M35" s="282">
        <v>5886</v>
      </c>
      <c r="N35" s="282">
        <v>1040</v>
      </c>
      <c r="O35" s="282">
        <v>1037</v>
      </c>
      <c r="P35" s="282">
        <v>1079</v>
      </c>
      <c r="Q35" s="282">
        <v>1080</v>
      </c>
      <c r="R35" s="282">
        <v>1027</v>
      </c>
      <c r="S35" s="282">
        <v>1062</v>
      </c>
      <c r="T35" s="282">
        <v>1030</v>
      </c>
      <c r="U35" s="282">
        <v>1065</v>
      </c>
      <c r="V35" s="282">
        <v>3931</v>
      </c>
      <c r="W35" s="282">
        <v>4112</v>
      </c>
      <c r="X35" s="282">
        <v>1070</v>
      </c>
      <c r="Y35" s="282">
        <v>997</v>
      </c>
      <c r="Z35" s="282">
        <v>1056</v>
      </c>
      <c r="AA35" s="282">
        <v>1042</v>
      </c>
      <c r="AB35" s="282">
        <v>1073</v>
      </c>
      <c r="AC35" s="282">
        <v>1039</v>
      </c>
      <c r="AD35" s="282">
        <v>1009</v>
      </c>
      <c r="AE35" s="282">
        <v>1022</v>
      </c>
      <c r="AF35" s="282">
        <v>1128</v>
      </c>
      <c r="AG35" s="282">
        <v>1114</v>
      </c>
      <c r="AH35" s="282">
        <v>1103</v>
      </c>
      <c r="AI35" s="282">
        <v>1064</v>
      </c>
      <c r="AJ35" s="282">
        <v>1039</v>
      </c>
      <c r="AK35" s="282">
        <v>1036</v>
      </c>
      <c r="AL35" s="282">
        <v>1037</v>
      </c>
      <c r="AM35" s="282">
        <v>4223</v>
      </c>
      <c r="AN35" s="282">
        <v>3517</v>
      </c>
      <c r="AO35" s="282">
        <v>4067</v>
      </c>
      <c r="AP35" s="282">
        <v>1065</v>
      </c>
      <c r="AQ35" s="282">
        <v>1107</v>
      </c>
      <c r="AR35" s="282">
        <v>1114</v>
      </c>
      <c r="AS35" s="282">
        <v>1053</v>
      </c>
      <c r="AT35" s="282">
        <v>1069</v>
      </c>
      <c r="AU35" s="282">
        <v>1019</v>
      </c>
      <c r="AV35" s="282">
        <v>1044</v>
      </c>
      <c r="AW35" s="282">
        <v>5648</v>
      </c>
      <c r="AX35" s="282">
        <v>5573</v>
      </c>
      <c r="AY35" s="282">
        <v>1777</v>
      </c>
      <c r="AZ35" s="282">
        <v>1054</v>
      </c>
      <c r="BA35" s="282">
        <v>13390</v>
      </c>
      <c r="BB35" s="282">
        <v>4186</v>
      </c>
      <c r="BC35" s="282">
        <v>2347</v>
      </c>
      <c r="BD35" s="282">
        <v>1704</v>
      </c>
      <c r="BE35" s="282">
        <v>1716</v>
      </c>
      <c r="BF35" s="282">
        <v>2262</v>
      </c>
      <c r="BG35" s="282">
        <v>3706</v>
      </c>
      <c r="BH35" s="282">
        <v>12227</v>
      </c>
      <c r="BI35" s="282">
        <v>984</v>
      </c>
    </row>
    <row r="36" spans="1:61" ht="13.5">
      <c r="A36" s="1">
        <v>31</v>
      </c>
      <c r="B36" s="282">
        <v>1025</v>
      </c>
      <c r="C36" s="282">
        <v>10834</v>
      </c>
      <c r="D36" s="282">
        <v>3409</v>
      </c>
      <c r="E36" s="282">
        <v>2022</v>
      </c>
      <c r="F36" s="282">
        <v>1482</v>
      </c>
      <c r="G36" s="282">
        <v>1536</v>
      </c>
      <c r="H36" s="282">
        <v>1941</v>
      </c>
      <c r="I36" s="282">
        <v>3358</v>
      </c>
      <c r="J36" s="282">
        <v>9567</v>
      </c>
      <c r="K36" s="282">
        <v>931</v>
      </c>
      <c r="L36" s="282">
        <v>5580</v>
      </c>
      <c r="M36" s="282">
        <v>5548</v>
      </c>
      <c r="N36" s="282">
        <v>989</v>
      </c>
      <c r="O36" s="282">
        <v>987</v>
      </c>
      <c r="P36" s="282">
        <v>1018</v>
      </c>
      <c r="Q36" s="282">
        <v>1020</v>
      </c>
      <c r="R36" s="282">
        <v>977</v>
      </c>
      <c r="S36" s="282">
        <v>1008</v>
      </c>
      <c r="T36" s="282">
        <v>978</v>
      </c>
      <c r="U36" s="282">
        <v>1013</v>
      </c>
      <c r="V36" s="282">
        <v>3627</v>
      </c>
      <c r="W36" s="282">
        <v>3801</v>
      </c>
      <c r="X36" s="282">
        <v>1011</v>
      </c>
      <c r="Y36" s="282">
        <v>955</v>
      </c>
      <c r="Z36" s="282">
        <v>1009</v>
      </c>
      <c r="AA36" s="282">
        <v>986</v>
      </c>
      <c r="AB36" s="282">
        <v>1016</v>
      </c>
      <c r="AC36" s="282">
        <v>981</v>
      </c>
      <c r="AD36" s="282">
        <v>968</v>
      </c>
      <c r="AE36" s="282">
        <v>976</v>
      </c>
      <c r="AF36" s="282">
        <v>1065</v>
      </c>
      <c r="AG36" s="282">
        <v>1053</v>
      </c>
      <c r="AH36" s="282">
        <v>1038</v>
      </c>
      <c r="AI36" s="282">
        <v>1004</v>
      </c>
      <c r="AJ36" s="282">
        <v>986</v>
      </c>
      <c r="AK36" s="282">
        <v>985</v>
      </c>
      <c r="AL36" s="282">
        <v>981</v>
      </c>
      <c r="AM36" s="282">
        <v>3916</v>
      </c>
      <c r="AN36" s="282">
        <v>3233</v>
      </c>
      <c r="AO36" s="282">
        <v>3497</v>
      </c>
      <c r="AP36" s="282">
        <v>1008</v>
      </c>
      <c r="AQ36" s="282">
        <v>1042</v>
      </c>
      <c r="AR36" s="282">
        <v>1058</v>
      </c>
      <c r="AS36" s="282">
        <v>997</v>
      </c>
      <c r="AT36" s="282">
        <v>1012</v>
      </c>
      <c r="AU36" s="282">
        <v>974</v>
      </c>
      <c r="AV36" s="282">
        <v>992</v>
      </c>
      <c r="AW36" s="282">
        <v>5329</v>
      </c>
      <c r="AX36" s="282">
        <v>5267</v>
      </c>
      <c r="AY36" s="282">
        <v>1580</v>
      </c>
      <c r="AZ36" s="282">
        <v>1006</v>
      </c>
      <c r="BA36" s="282">
        <v>11655</v>
      </c>
      <c r="BB36" s="282">
        <v>3627</v>
      </c>
      <c r="BC36" s="282">
        <v>2069</v>
      </c>
      <c r="BD36" s="282">
        <v>1542</v>
      </c>
      <c r="BE36" s="282">
        <v>1545</v>
      </c>
      <c r="BF36" s="282">
        <v>2002</v>
      </c>
      <c r="BG36" s="282">
        <v>3199</v>
      </c>
      <c r="BH36" s="282">
        <v>10473</v>
      </c>
      <c r="BI36" s="282">
        <v>942</v>
      </c>
    </row>
    <row r="37" spans="1:61" ht="13.5">
      <c r="A37" s="1">
        <v>32</v>
      </c>
      <c r="B37" s="282">
        <v>977</v>
      </c>
      <c r="C37" s="282">
        <v>9141</v>
      </c>
      <c r="D37" s="282">
        <v>2942</v>
      </c>
      <c r="E37" s="282">
        <v>1804</v>
      </c>
      <c r="F37" s="282">
        <v>1353</v>
      </c>
      <c r="G37" s="282">
        <v>1399</v>
      </c>
      <c r="H37" s="282">
        <v>1728</v>
      </c>
      <c r="I37" s="282">
        <v>2900</v>
      </c>
      <c r="J37" s="282">
        <v>7990</v>
      </c>
      <c r="K37" s="282">
        <v>897</v>
      </c>
      <c r="L37" s="282">
        <v>5276</v>
      </c>
      <c r="M37" s="282">
        <v>5267</v>
      </c>
      <c r="N37" s="282">
        <v>947</v>
      </c>
      <c r="O37" s="282">
        <v>950</v>
      </c>
      <c r="P37" s="282">
        <v>971</v>
      </c>
      <c r="Q37" s="282">
        <v>972</v>
      </c>
      <c r="R37" s="282">
        <v>940</v>
      </c>
      <c r="S37" s="282">
        <v>958</v>
      </c>
      <c r="T37" s="282">
        <v>943</v>
      </c>
      <c r="U37" s="282">
        <v>964</v>
      </c>
      <c r="V37" s="282">
        <v>3343</v>
      </c>
      <c r="W37" s="282">
        <v>3528</v>
      </c>
      <c r="X37" s="282">
        <v>964</v>
      </c>
      <c r="Y37" s="282">
        <v>921</v>
      </c>
      <c r="Z37" s="282">
        <v>964</v>
      </c>
      <c r="AA37" s="282">
        <v>945</v>
      </c>
      <c r="AB37" s="282">
        <v>965</v>
      </c>
      <c r="AC37" s="282">
        <v>937</v>
      </c>
      <c r="AD37" s="282">
        <v>933</v>
      </c>
      <c r="AE37" s="282">
        <v>943</v>
      </c>
      <c r="AF37" s="282">
        <v>1015</v>
      </c>
      <c r="AG37" s="282">
        <v>1002</v>
      </c>
      <c r="AH37" s="282">
        <v>992</v>
      </c>
      <c r="AI37" s="282">
        <v>959</v>
      </c>
      <c r="AJ37" s="282">
        <v>945</v>
      </c>
      <c r="AK37" s="282">
        <v>944</v>
      </c>
      <c r="AL37" s="282">
        <v>946</v>
      </c>
      <c r="AM37" s="282">
        <v>3629</v>
      </c>
      <c r="AN37" s="282">
        <v>2968</v>
      </c>
      <c r="AO37" s="282">
        <v>3028</v>
      </c>
      <c r="AP37" s="282">
        <v>962</v>
      </c>
      <c r="AQ37" s="282">
        <v>995</v>
      </c>
      <c r="AR37" s="282">
        <v>1000</v>
      </c>
      <c r="AS37" s="282">
        <v>959</v>
      </c>
      <c r="AT37" s="282">
        <v>975</v>
      </c>
      <c r="AU37" s="282">
        <v>931</v>
      </c>
      <c r="AV37" s="282">
        <v>955</v>
      </c>
      <c r="AW37" s="282">
        <v>5039</v>
      </c>
      <c r="AX37" s="282">
        <v>4961</v>
      </c>
      <c r="AY37" s="282">
        <v>1412</v>
      </c>
      <c r="AZ37" s="282">
        <v>964</v>
      </c>
      <c r="BA37" s="282">
        <v>9995</v>
      </c>
      <c r="BB37" s="282">
        <v>3156</v>
      </c>
      <c r="BC37" s="282">
        <v>1862</v>
      </c>
      <c r="BD37" s="282">
        <v>1402</v>
      </c>
      <c r="BE37" s="282">
        <v>1404</v>
      </c>
      <c r="BF37" s="282">
        <v>1782</v>
      </c>
      <c r="BG37" s="282">
        <v>2768</v>
      </c>
      <c r="BH37" s="282">
        <v>8865</v>
      </c>
      <c r="BI37" s="282">
        <v>913</v>
      </c>
    </row>
    <row r="38" spans="1:61" ht="13.5">
      <c r="A38" s="1">
        <v>33</v>
      </c>
      <c r="B38" s="282">
        <v>944</v>
      </c>
      <c r="C38" s="282">
        <v>7637</v>
      </c>
      <c r="D38" s="282">
        <v>2552</v>
      </c>
      <c r="E38" s="282">
        <v>1617</v>
      </c>
      <c r="F38" s="282">
        <v>1246</v>
      </c>
      <c r="G38" s="282">
        <v>1287</v>
      </c>
      <c r="H38" s="282">
        <v>1558</v>
      </c>
      <c r="I38" s="282">
        <v>2520</v>
      </c>
      <c r="J38" s="282">
        <v>6608</v>
      </c>
      <c r="K38" s="282">
        <v>875</v>
      </c>
      <c r="L38" s="282">
        <v>4993</v>
      </c>
      <c r="M38" s="282">
        <v>4967</v>
      </c>
      <c r="N38" s="282">
        <v>914</v>
      </c>
      <c r="O38" s="282">
        <v>916</v>
      </c>
      <c r="P38" s="282">
        <v>934</v>
      </c>
      <c r="Q38" s="282">
        <v>936</v>
      </c>
      <c r="R38" s="282">
        <v>913</v>
      </c>
      <c r="S38" s="282">
        <v>925</v>
      </c>
      <c r="T38" s="282">
        <v>911</v>
      </c>
      <c r="U38" s="282">
        <v>927</v>
      </c>
      <c r="V38" s="282">
        <v>3092</v>
      </c>
      <c r="W38" s="282">
        <v>3255</v>
      </c>
      <c r="X38" s="282">
        <v>940</v>
      </c>
      <c r="Y38" s="282">
        <v>901</v>
      </c>
      <c r="Z38" s="282">
        <v>928</v>
      </c>
      <c r="AA38" s="282">
        <v>912</v>
      </c>
      <c r="AB38" s="282">
        <v>933</v>
      </c>
      <c r="AC38" s="282">
        <v>909</v>
      </c>
      <c r="AD38" s="282">
        <v>905</v>
      </c>
      <c r="AE38" s="282">
        <v>907</v>
      </c>
      <c r="AF38" s="282">
        <v>980</v>
      </c>
      <c r="AG38" s="282">
        <v>968</v>
      </c>
      <c r="AH38" s="282">
        <v>954</v>
      </c>
      <c r="AI38" s="282">
        <v>930</v>
      </c>
      <c r="AJ38" s="282">
        <v>919</v>
      </c>
      <c r="AK38" s="282">
        <v>913</v>
      </c>
      <c r="AL38" s="282">
        <v>922</v>
      </c>
      <c r="AM38" s="282">
        <v>3359</v>
      </c>
      <c r="AN38" s="282">
        <v>2742</v>
      </c>
      <c r="AO38" s="282">
        <v>2621</v>
      </c>
      <c r="AP38" s="282">
        <v>932</v>
      </c>
      <c r="AQ38" s="282">
        <v>959</v>
      </c>
      <c r="AR38" s="282">
        <v>961</v>
      </c>
      <c r="AS38" s="282">
        <v>929</v>
      </c>
      <c r="AT38" s="282">
        <v>931</v>
      </c>
      <c r="AU38" s="282">
        <v>903</v>
      </c>
      <c r="AV38" s="282">
        <v>921</v>
      </c>
      <c r="AW38" s="282">
        <v>4745</v>
      </c>
      <c r="AX38" s="282">
        <v>4685</v>
      </c>
      <c r="AY38" s="282">
        <v>1283</v>
      </c>
      <c r="AZ38" s="282">
        <v>932</v>
      </c>
      <c r="BA38" s="282">
        <v>8480</v>
      </c>
      <c r="BB38" s="282">
        <v>2747</v>
      </c>
      <c r="BC38" s="282">
        <v>1665</v>
      </c>
      <c r="BD38" s="282">
        <v>1294</v>
      </c>
      <c r="BE38" s="282">
        <v>1292</v>
      </c>
      <c r="BF38" s="282">
        <v>1604</v>
      </c>
      <c r="BG38" s="282">
        <v>2411</v>
      </c>
      <c r="BH38" s="282">
        <v>7405</v>
      </c>
      <c r="BI38" s="282">
        <v>886</v>
      </c>
    </row>
    <row r="39" spans="1:61" ht="13.5">
      <c r="A39" s="1">
        <v>34</v>
      </c>
      <c r="B39" s="282">
        <v>922</v>
      </c>
      <c r="C39" s="282">
        <v>6321</v>
      </c>
      <c r="D39" s="282">
        <v>2224</v>
      </c>
      <c r="E39" s="282">
        <v>1467</v>
      </c>
      <c r="F39" s="282">
        <v>1162</v>
      </c>
      <c r="G39" s="282">
        <v>1199</v>
      </c>
      <c r="H39" s="282">
        <v>1411</v>
      </c>
      <c r="I39" s="282">
        <v>2207</v>
      </c>
      <c r="J39" s="282">
        <v>5443</v>
      </c>
      <c r="K39" s="282">
        <v>859</v>
      </c>
      <c r="L39" s="282">
        <v>4730</v>
      </c>
      <c r="M39" s="282">
        <v>4698</v>
      </c>
      <c r="N39" s="282">
        <v>887</v>
      </c>
      <c r="O39" s="282">
        <v>899</v>
      </c>
      <c r="P39" s="282">
        <v>904</v>
      </c>
      <c r="Q39" s="282">
        <v>906</v>
      </c>
      <c r="R39" s="282">
        <v>889</v>
      </c>
      <c r="S39" s="282">
        <v>893</v>
      </c>
      <c r="T39" s="282">
        <v>887</v>
      </c>
      <c r="U39" s="282">
        <v>899</v>
      </c>
      <c r="V39" s="282">
        <v>2870</v>
      </c>
      <c r="W39" s="282">
        <v>3027</v>
      </c>
      <c r="X39" s="282">
        <v>912</v>
      </c>
      <c r="Y39" s="282">
        <v>877</v>
      </c>
      <c r="Z39" s="282">
        <v>900</v>
      </c>
      <c r="AA39" s="282">
        <v>888</v>
      </c>
      <c r="AB39" s="282">
        <v>904</v>
      </c>
      <c r="AC39" s="282">
        <v>887</v>
      </c>
      <c r="AD39" s="282">
        <v>882</v>
      </c>
      <c r="AE39" s="282">
        <v>889</v>
      </c>
      <c r="AF39" s="282">
        <v>939</v>
      </c>
      <c r="AG39" s="282">
        <v>937</v>
      </c>
      <c r="AH39" s="282">
        <v>923</v>
      </c>
      <c r="AI39" s="282">
        <v>903</v>
      </c>
      <c r="AJ39" s="282">
        <v>889</v>
      </c>
      <c r="AK39" s="282">
        <v>889</v>
      </c>
      <c r="AL39" s="282">
        <v>898</v>
      </c>
      <c r="AM39" s="282">
        <v>3119</v>
      </c>
      <c r="AN39" s="282">
        <v>2510</v>
      </c>
      <c r="AO39" s="282">
        <v>2276</v>
      </c>
      <c r="AP39" s="282">
        <v>900</v>
      </c>
      <c r="AQ39" s="282">
        <v>928</v>
      </c>
      <c r="AR39" s="282">
        <v>928</v>
      </c>
      <c r="AS39" s="282">
        <v>904</v>
      </c>
      <c r="AT39" s="282">
        <v>907</v>
      </c>
      <c r="AU39" s="282">
        <v>881</v>
      </c>
      <c r="AV39" s="282">
        <v>897</v>
      </c>
      <c r="AW39" s="282">
        <v>4477</v>
      </c>
      <c r="AX39" s="282">
        <v>4414</v>
      </c>
      <c r="AY39" s="282">
        <v>1177</v>
      </c>
      <c r="AZ39" s="282">
        <v>904</v>
      </c>
      <c r="BA39" s="282">
        <v>7122</v>
      </c>
      <c r="BB39" s="282">
        <v>2404</v>
      </c>
      <c r="BC39" s="282">
        <v>1512</v>
      </c>
      <c r="BD39" s="282">
        <v>1204</v>
      </c>
      <c r="BE39" s="282">
        <v>1198</v>
      </c>
      <c r="BF39" s="282">
        <v>1460</v>
      </c>
      <c r="BG39" s="282">
        <v>2104</v>
      </c>
      <c r="BH39" s="282">
        <v>6142</v>
      </c>
      <c r="BI39" s="282">
        <v>875</v>
      </c>
    </row>
    <row r="40" spans="1:61" ht="13.5">
      <c r="A40" s="1">
        <v>35</v>
      </c>
      <c r="B40" s="282">
        <v>892</v>
      </c>
      <c r="C40" s="282">
        <v>5208</v>
      </c>
      <c r="D40" s="282">
        <v>1961</v>
      </c>
      <c r="E40" s="282">
        <v>1340</v>
      </c>
      <c r="F40" s="282">
        <v>1092</v>
      </c>
      <c r="G40" s="282">
        <v>1123</v>
      </c>
      <c r="H40" s="282">
        <v>1290</v>
      </c>
      <c r="I40" s="282">
        <v>1936</v>
      </c>
      <c r="J40" s="282">
        <v>4437</v>
      </c>
      <c r="K40" s="282">
        <v>851</v>
      </c>
      <c r="L40" s="282">
        <v>4462</v>
      </c>
      <c r="M40" s="282">
        <v>4438</v>
      </c>
      <c r="N40" s="282">
        <v>867</v>
      </c>
      <c r="O40" s="282">
        <v>877</v>
      </c>
      <c r="P40" s="282">
        <v>885</v>
      </c>
      <c r="Q40" s="282">
        <v>884</v>
      </c>
      <c r="R40" s="282">
        <v>876</v>
      </c>
      <c r="S40" s="282">
        <v>876</v>
      </c>
      <c r="T40" s="282">
        <v>867</v>
      </c>
      <c r="U40" s="282">
        <v>881</v>
      </c>
      <c r="V40" s="282">
        <v>2649</v>
      </c>
      <c r="W40" s="282">
        <v>2791</v>
      </c>
      <c r="X40" s="282">
        <v>890</v>
      </c>
      <c r="Y40" s="282">
        <v>862</v>
      </c>
      <c r="Z40" s="282">
        <v>882</v>
      </c>
      <c r="AA40" s="282">
        <v>873</v>
      </c>
      <c r="AB40" s="282">
        <v>882</v>
      </c>
      <c r="AC40" s="282">
        <v>869</v>
      </c>
      <c r="AD40" s="282">
        <v>866</v>
      </c>
      <c r="AE40" s="282">
        <v>867</v>
      </c>
      <c r="AF40" s="282">
        <v>923</v>
      </c>
      <c r="AG40" s="282">
        <v>909</v>
      </c>
      <c r="AH40" s="282">
        <v>900</v>
      </c>
      <c r="AI40" s="282">
        <v>884</v>
      </c>
      <c r="AJ40" s="282">
        <v>873</v>
      </c>
      <c r="AK40" s="282">
        <v>872</v>
      </c>
      <c r="AL40" s="282">
        <v>877</v>
      </c>
      <c r="AM40" s="282">
        <v>2889</v>
      </c>
      <c r="AN40" s="282">
        <v>2313</v>
      </c>
      <c r="AO40" s="282">
        <v>1995</v>
      </c>
      <c r="AP40" s="282">
        <v>882</v>
      </c>
      <c r="AQ40" s="282">
        <v>907</v>
      </c>
      <c r="AR40" s="282">
        <v>907</v>
      </c>
      <c r="AS40" s="282">
        <v>880</v>
      </c>
      <c r="AT40" s="282">
        <v>886</v>
      </c>
      <c r="AU40" s="282">
        <v>864</v>
      </c>
      <c r="AV40" s="282">
        <v>882</v>
      </c>
      <c r="AW40" s="282">
        <v>4255</v>
      </c>
      <c r="AX40" s="282">
        <v>4164</v>
      </c>
      <c r="AY40" s="282">
        <v>1099</v>
      </c>
      <c r="AZ40" s="282">
        <v>880</v>
      </c>
      <c r="BA40" s="282">
        <v>5934</v>
      </c>
      <c r="BB40" s="282">
        <v>2111</v>
      </c>
      <c r="BC40" s="282">
        <v>1386</v>
      </c>
      <c r="BD40" s="282">
        <v>1135</v>
      </c>
      <c r="BE40" s="282">
        <v>1121</v>
      </c>
      <c r="BF40" s="282">
        <v>1340</v>
      </c>
      <c r="BG40" s="282">
        <v>1858</v>
      </c>
      <c r="BH40" s="282">
        <v>5060</v>
      </c>
      <c r="BI40" s="282">
        <v>860</v>
      </c>
    </row>
    <row r="41" spans="1:61" ht="13.5">
      <c r="A41" s="1">
        <v>36</v>
      </c>
      <c r="B41" s="282">
        <v>880</v>
      </c>
      <c r="C41" s="282">
        <v>4264</v>
      </c>
      <c r="D41" s="282">
        <v>1740</v>
      </c>
      <c r="E41" s="282">
        <v>1239</v>
      </c>
      <c r="F41" s="282">
        <v>1038</v>
      </c>
      <c r="G41" s="282">
        <v>1063</v>
      </c>
      <c r="H41" s="282">
        <v>1204</v>
      </c>
      <c r="I41" s="282">
        <v>1720</v>
      </c>
      <c r="J41" s="282">
        <v>3641</v>
      </c>
      <c r="K41" s="282">
        <v>842</v>
      </c>
      <c r="L41" s="282">
        <v>4214</v>
      </c>
      <c r="M41" s="282">
        <v>4203</v>
      </c>
      <c r="N41" s="282">
        <v>855</v>
      </c>
      <c r="O41" s="282">
        <v>865</v>
      </c>
      <c r="P41" s="282">
        <v>874</v>
      </c>
      <c r="Q41" s="282">
        <v>868</v>
      </c>
      <c r="R41" s="282">
        <v>861</v>
      </c>
      <c r="S41" s="282">
        <v>859</v>
      </c>
      <c r="T41" s="282">
        <v>862</v>
      </c>
      <c r="U41" s="282">
        <v>862</v>
      </c>
      <c r="V41" s="282">
        <v>2461</v>
      </c>
      <c r="W41" s="282">
        <v>2601</v>
      </c>
      <c r="X41" s="282">
        <v>879</v>
      </c>
      <c r="Y41" s="282">
        <v>854</v>
      </c>
      <c r="Z41" s="282">
        <v>868</v>
      </c>
      <c r="AA41" s="282">
        <v>852</v>
      </c>
      <c r="AB41" s="282">
        <v>862</v>
      </c>
      <c r="AC41" s="282">
        <v>860</v>
      </c>
      <c r="AD41" s="282">
        <v>858</v>
      </c>
      <c r="AE41" s="282">
        <v>857</v>
      </c>
      <c r="AF41" s="282">
        <v>901</v>
      </c>
      <c r="AG41" s="282">
        <v>894</v>
      </c>
      <c r="AH41" s="282">
        <v>881</v>
      </c>
      <c r="AI41" s="282">
        <v>874</v>
      </c>
      <c r="AJ41" s="282">
        <v>865</v>
      </c>
      <c r="AK41" s="282">
        <v>863</v>
      </c>
      <c r="AL41" s="282">
        <v>870</v>
      </c>
      <c r="AM41" s="282">
        <v>2680</v>
      </c>
      <c r="AN41" s="282">
        <v>2140</v>
      </c>
      <c r="AO41" s="282">
        <v>1777</v>
      </c>
      <c r="AP41" s="282">
        <v>870</v>
      </c>
      <c r="AQ41" s="282">
        <v>892</v>
      </c>
      <c r="AR41" s="282">
        <v>887</v>
      </c>
      <c r="AS41" s="282">
        <v>874</v>
      </c>
      <c r="AT41" s="282">
        <v>870</v>
      </c>
      <c r="AU41" s="282">
        <v>854</v>
      </c>
      <c r="AV41" s="282">
        <v>866</v>
      </c>
      <c r="AW41" s="282">
        <v>4022</v>
      </c>
      <c r="AX41" s="282">
        <v>3936</v>
      </c>
      <c r="AY41" s="282">
        <v>1033</v>
      </c>
      <c r="AZ41" s="282">
        <v>869</v>
      </c>
      <c r="BA41" s="282">
        <v>4939</v>
      </c>
      <c r="BB41" s="282">
        <v>1876</v>
      </c>
      <c r="BC41" s="282">
        <v>1284</v>
      </c>
      <c r="BD41" s="282">
        <v>1072</v>
      </c>
      <c r="BE41" s="282">
        <v>1062</v>
      </c>
      <c r="BF41" s="282">
        <v>1238</v>
      </c>
      <c r="BG41" s="282">
        <v>1657</v>
      </c>
      <c r="BH41" s="282">
        <v>4166</v>
      </c>
      <c r="BI41" s="282">
        <v>854</v>
      </c>
    </row>
    <row r="42" spans="1:61" ht="13.5">
      <c r="A42" s="1">
        <v>37</v>
      </c>
      <c r="B42" s="282">
        <v>872</v>
      </c>
      <c r="C42" s="282">
        <v>3498</v>
      </c>
      <c r="D42" s="282">
        <v>1552</v>
      </c>
      <c r="E42" s="282">
        <v>1157</v>
      </c>
      <c r="F42" s="282">
        <v>996</v>
      </c>
      <c r="G42" s="282">
        <v>1009</v>
      </c>
      <c r="H42" s="282">
        <v>1125</v>
      </c>
      <c r="I42" s="282">
        <v>1532</v>
      </c>
      <c r="J42" s="282">
        <v>2977</v>
      </c>
      <c r="K42" s="282">
        <v>835</v>
      </c>
      <c r="L42" s="282">
        <v>3985</v>
      </c>
      <c r="M42" s="282">
        <v>3989</v>
      </c>
      <c r="N42" s="282">
        <v>847</v>
      </c>
      <c r="O42" s="282">
        <v>858</v>
      </c>
      <c r="P42" s="282">
        <v>862</v>
      </c>
      <c r="Q42" s="282">
        <v>854</v>
      </c>
      <c r="R42" s="282">
        <v>854</v>
      </c>
      <c r="S42" s="282">
        <v>846</v>
      </c>
      <c r="T42" s="282">
        <v>849</v>
      </c>
      <c r="U42" s="282">
        <v>852</v>
      </c>
      <c r="V42" s="282">
        <v>2272</v>
      </c>
      <c r="W42" s="282">
        <v>2419</v>
      </c>
      <c r="X42" s="282">
        <v>873</v>
      </c>
      <c r="Y42" s="282">
        <v>843</v>
      </c>
      <c r="Z42" s="282">
        <v>850</v>
      </c>
      <c r="AA42" s="282">
        <v>846</v>
      </c>
      <c r="AB42" s="282">
        <v>853</v>
      </c>
      <c r="AC42" s="282">
        <v>846</v>
      </c>
      <c r="AD42" s="282">
        <v>844</v>
      </c>
      <c r="AE42" s="282">
        <v>847</v>
      </c>
      <c r="AF42" s="282">
        <v>888</v>
      </c>
      <c r="AG42" s="282">
        <v>886</v>
      </c>
      <c r="AH42" s="282">
        <v>874</v>
      </c>
      <c r="AI42" s="282">
        <v>864</v>
      </c>
      <c r="AJ42" s="282">
        <v>856</v>
      </c>
      <c r="AK42" s="282">
        <v>847</v>
      </c>
      <c r="AL42" s="282">
        <v>857</v>
      </c>
      <c r="AM42" s="282">
        <v>2485</v>
      </c>
      <c r="AN42" s="282">
        <v>1979</v>
      </c>
      <c r="AO42" s="282">
        <v>1581</v>
      </c>
      <c r="AP42" s="282">
        <v>855</v>
      </c>
      <c r="AQ42" s="282">
        <v>876</v>
      </c>
      <c r="AR42" s="282">
        <v>870</v>
      </c>
      <c r="AS42" s="282">
        <v>863</v>
      </c>
      <c r="AT42" s="282">
        <v>860</v>
      </c>
      <c r="AU42" s="282">
        <v>842</v>
      </c>
      <c r="AV42" s="282">
        <v>851</v>
      </c>
      <c r="AW42" s="282">
        <v>3804</v>
      </c>
      <c r="AX42" s="282">
        <v>3702</v>
      </c>
      <c r="AY42" s="282">
        <v>982</v>
      </c>
      <c r="AZ42" s="282">
        <v>859</v>
      </c>
      <c r="BA42" s="282">
        <v>4086</v>
      </c>
      <c r="BB42" s="282">
        <v>1674</v>
      </c>
      <c r="BC42" s="282">
        <v>1192</v>
      </c>
      <c r="BD42" s="282">
        <v>1022</v>
      </c>
      <c r="BE42" s="282">
        <v>1008</v>
      </c>
      <c r="BF42" s="282">
        <v>1156</v>
      </c>
      <c r="BG42" s="282">
        <v>1493</v>
      </c>
      <c r="BH42" s="282">
        <v>3424</v>
      </c>
      <c r="BI42" s="282">
        <v>842</v>
      </c>
    </row>
    <row r="43" spans="1:61" ht="13.5">
      <c r="A43" s="1">
        <v>38</v>
      </c>
      <c r="B43" s="282">
        <v>859</v>
      </c>
      <c r="C43" s="282">
        <v>2885</v>
      </c>
      <c r="D43" s="282">
        <v>1398</v>
      </c>
      <c r="E43" s="282">
        <v>1088</v>
      </c>
      <c r="F43" s="282">
        <v>958</v>
      </c>
      <c r="G43" s="282">
        <v>967</v>
      </c>
      <c r="H43" s="282">
        <v>1064</v>
      </c>
      <c r="I43" s="282">
        <v>1395</v>
      </c>
      <c r="J43" s="282">
        <v>2458</v>
      </c>
      <c r="K43" s="282">
        <v>830</v>
      </c>
      <c r="L43" s="282">
        <v>3768</v>
      </c>
      <c r="M43" s="282">
        <v>3767</v>
      </c>
      <c r="N43" s="282">
        <v>840</v>
      </c>
      <c r="O43" s="282">
        <v>847</v>
      </c>
      <c r="P43" s="282">
        <v>848</v>
      </c>
      <c r="Q43" s="282">
        <v>843</v>
      </c>
      <c r="R43" s="282">
        <v>844</v>
      </c>
      <c r="S43" s="282">
        <v>838</v>
      </c>
      <c r="T43" s="282">
        <v>837</v>
      </c>
      <c r="U43" s="282">
        <v>843</v>
      </c>
      <c r="V43" s="282">
        <v>2112</v>
      </c>
      <c r="W43" s="282">
        <v>2244</v>
      </c>
      <c r="X43" s="282">
        <v>856</v>
      </c>
      <c r="Y43" s="282">
        <v>842</v>
      </c>
      <c r="Z43" s="282">
        <v>850</v>
      </c>
      <c r="AA43" s="282">
        <v>841</v>
      </c>
      <c r="AB43" s="282">
        <v>841</v>
      </c>
      <c r="AC43" s="282">
        <v>841</v>
      </c>
      <c r="AD43" s="282">
        <v>838</v>
      </c>
      <c r="AE43" s="282">
        <v>842</v>
      </c>
      <c r="AF43" s="282">
        <v>877</v>
      </c>
      <c r="AG43" s="282">
        <v>872</v>
      </c>
      <c r="AH43" s="282">
        <v>863</v>
      </c>
      <c r="AI43" s="282">
        <v>849</v>
      </c>
      <c r="AJ43" s="282">
        <v>839</v>
      </c>
      <c r="AK43" s="282">
        <v>837</v>
      </c>
      <c r="AL43" s="282">
        <v>855</v>
      </c>
      <c r="AM43" s="282">
        <v>2318</v>
      </c>
      <c r="AN43" s="282">
        <v>1839</v>
      </c>
      <c r="AO43" s="282">
        <v>1420</v>
      </c>
      <c r="AP43" s="282">
        <v>844</v>
      </c>
      <c r="AQ43" s="282">
        <v>868</v>
      </c>
      <c r="AR43" s="282">
        <v>861</v>
      </c>
      <c r="AS43" s="282">
        <v>851</v>
      </c>
      <c r="AT43" s="282">
        <v>856</v>
      </c>
      <c r="AU43" s="282">
        <v>835</v>
      </c>
      <c r="AV43" s="282">
        <v>847</v>
      </c>
      <c r="AW43" s="282">
        <v>3579</v>
      </c>
      <c r="AX43" s="282">
        <v>3479</v>
      </c>
      <c r="AY43" s="282">
        <v>943</v>
      </c>
      <c r="AZ43" s="282">
        <v>848</v>
      </c>
      <c r="BA43" s="282">
        <v>3405</v>
      </c>
      <c r="BB43" s="282">
        <v>1509</v>
      </c>
      <c r="BC43" s="282">
        <v>1121</v>
      </c>
      <c r="BD43" s="282">
        <v>985</v>
      </c>
      <c r="BE43" s="282">
        <v>971</v>
      </c>
      <c r="BF43" s="282">
        <v>1095</v>
      </c>
      <c r="BG43" s="282">
        <v>1353</v>
      </c>
      <c r="BH43" s="282">
        <v>2841</v>
      </c>
      <c r="BI43" s="282">
        <v>835</v>
      </c>
    </row>
    <row r="44" spans="1:61" ht="13.5">
      <c r="A44" s="1">
        <v>39</v>
      </c>
      <c r="B44" s="282">
        <v>846</v>
      </c>
      <c r="C44" s="282">
        <v>2394</v>
      </c>
      <c r="D44" s="282">
        <v>1290</v>
      </c>
      <c r="E44" s="282">
        <v>1031</v>
      </c>
      <c r="F44" s="282">
        <v>930</v>
      </c>
      <c r="G44" s="282">
        <v>942</v>
      </c>
      <c r="H44" s="282">
        <v>1012</v>
      </c>
      <c r="I44" s="282">
        <v>1280</v>
      </c>
      <c r="J44" s="282">
        <v>2061</v>
      </c>
      <c r="K44" s="282">
        <v>826</v>
      </c>
      <c r="L44" s="282">
        <v>3561</v>
      </c>
      <c r="M44" s="282">
        <v>3577</v>
      </c>
      <c r="N44" s="282">
        <v>828</v>
      </c>
      <c r="O44" s="282">
        <v>844</v>
      </c>
      <c r="P44" s="282">
        <v>843</v>
      </c>
      <c r="Q44" s="282">
        <v>839</v>
      </c>
      <c r="R44" s="282">
        <v>838</v>
      </c>
      <c r="S44" s="282">
        <v>832</v>
      </c>
      <c r="T44" s="282">
        <v>836</v>
      </c>
      <c r="U44" s="282">
        <v>834</v>
      </c>
      <c r="V44" s="282">
        <v>1965</v>
      </c>
      <c r="W44" s="282">
        <v>2088</v>
      </c>
      <c r="X44" s="282">
        <v>848</v>
      </c>
      <c r="Y44" s="282">
        <v>837</v>
      </c>
      <c r="Z44" s="282">
        <v>844</v>
      </c>
      <c r="AA44" s="282">
        <v>833</v>
      </c>
      <c r="AB44" s="282">
        <v>840</v>
      </c>
      <c r="AC44" s="282">
        <v>830</v>
      </c>
      <c r="AD44" s="282">
        <v>833</v>
      </c>
      <c r="AE44" s="282">
        <v>838</v>
      </c>
      <c r="AF44" s="282">
        <v>869</v>
      </c>
      <c r="AG44" s="282">
        <v>860</v>
      </c>
      <c r="AH44" s="282">
        <v>853</v>
      </c>
      <c r="AI44" s="282">
        <v>849</v>
      </c>
      <c r="AJ44" s="282">
        <v>842</v>
      </c>
      <c r="AK44" s="282">
        <v>834</v>
      </c>
      <c r="AL44" s="282">
        <v>842</v>
      </c>
      <c r="AM44" s="282">
        <v>2149</v>
      </c>
      <c r="AN44" s="282">
        <v>1702</v>
      </c>
      <c r="AO44" s="282">
        <v>1295</v>
      </c>
      <c r="AP44" s="282">
        <v>841</v>
      </c>
      <c r="AQ44" s="282">
        <v>857</v>
      </c>
      <c r="AR44" s="282">
        <v>848</v>
      </c>
      <c r="AS44" s="282">
        <v>845</v>
      </c>
      <c r="AT44" s="282">
        <v>847</v>
      </c>
      <c r="AU44" s="282">
        <v>830</v>
      </c>
      <c r="AV44" s="282">
        <v>841</v>
      </c>
      <c r="AW44" s="282">
        <v>3395</v>
      </c>
      <c r="AX44" s="282">
        <v>3288</v>
      </c>
      <c r="AY44" s="282">
        <v>907</v>
      </c>
      <c r="AZ44" s="282">
        <v>844</v>
      </c>
      <c r="BA44" s="282">
        <v>2825</v>
      </c>
      <c r="BB44" s="282">
        <v>1376</v>
      </c>
      <c r="BC44" s="282">
        <v>1066</v>
      </c>
      <c r="BD44" s="282">
        <v>954</v>
      </c>
      <c r="BE44" s="282">
        <v>941</v>
      </c>
      <c r="BF44" s="282">
        <v>1047</v>
      </c>
      <c r="BG44" s="282">
        <v>1247</v>
      </c>
      <c r="BH44" s="282">
        <v>2366</v>
      </c>
      <c r="BI44" s="282">
        <v>831</v>
      </c>
    </row>
    <row r="45" spans="1:61" ht="13.5">
      <c r="A45" s="1">
        <v>40</v>
      </c>
      <c r="B45" s="282">
        <v>846</v>
      </c>
      <c r="C45" s="282">
        <v>2012</v>
      </c>
      <c r="D45" s="282">
        <v>1190</v>
      </c>
      <c r="E45" s="282">
        <v>995</v>
      </c>
      <c r="F45" s="282">
        <v>907</v>
      </c>
      <c r="G45" s="282">
        <v>916</v>
      </c>
      <c r="H45" s="282">
        <v>971</v>
      </c>
      <c r="I45" s="282">
        <v>1177</v>
      </c>
      <c r="J45" s="282">
        <v>1746</v>
      </c>
      <c r="K45" s="282">
        <v>817</v>
      </c>
      <c r="L45" s="282">
        <v>3361</v>
      </c>
      <c r="M45" s="282">
        <v>3376</v>
      </c>
      <c r="N45" s="282">
        <v>824</v>
      </c>
      <c r="O45" s="282">
        <v>836</v>
      </c>
      <c r="P45" s="282">
        <v>835</v>
      </c>
      <c r="Q45" s="282">
        <v>832</v>
      </c>
      <c r="R45" s="282">
        <v>835</v>
      </c>
      <c r="S45" s="282">
        <v>824</v>
      </c>
      <c r="T45" s="282">
        <v>825</v>
      </c>
      <c r="U45" s="282">
        <v>831</v>
      </c>
      <c r="V45" s="282">
        <v>1827</v>
      </c>
      <c r="W45" s="282">
        <v>1949</v>
      </c>
      <c r="X45" s="282">
        <v>852</v>
      </c>
      <c r="Y45" s="282">
        <v>831</v>
      </c>
      <c r="Z45" s="282">
        <v>837</v>
      </c>
      <c r="AA45" s="282">
        <v>823</v>
      </c>
      <c r="AB45" s="282">
        <v>830</v>
      </c>
      <c r="AC45" s="282">
        <v>829</v>
      </c>
      <c r="AD45" s="282">
        <v>828</v>
      </c>
      <c r="AE45" s="282">
        <v>827</v>
      </c>
      <c r="AF45" s="282">
        <v>861</v>
      </c>
      <c r="AG45" s="282">
        <v>855</v>
      </c>
      <c r="AH45" s="282">
        <v>846</v>
      </c>
      <c r="AI45" s="282">
        <v>843</v>
      </c>
      <c r="AJ45" s="282">
        <v>837</v>
      </c>
      <c r="AK45" s="282">
        <v>829</v>
      </c>
      <c r="AL45" s="282">
        <v>835</v>
      </c>
      <c r="AM45" s="282">
        <v>2012</v>
      </c>
      <c r="AN45" s="282">
        <v>1593</v>
      </c>
      <c r="AO45" s="282">
        <v>1192</v>
      </c>
      <c r="AP45" s="282">
        <v>832</v>
      </c>
      <c r="AQ45" s="282">
        <v>855</v>
      </c>
      <c r="AR45" s="282">
        <v>847</v>
      </c>
      <c r="AS45" s="282">
        <v>840</v>
      </c>
      <c r="AT45" s="282">
        <v>836</v>
      </c>
      <c r="AU45" s="282">
        <v>833</v>
      </c>
      <c r="AV45" s="282">
        <v>834</v>
      </c>
      <c r="AW45" s="282">
        <v>3224</v>
      </c>
      <c r="AX45" s="282">
        <v>3102</v>
      </c>
      <c r="AY45" s="282">
        <v>879</v>
      </c>
      <c r="AZ45" s="282">
        <v>835</v>
      </c>
      <c r="BA45" s="282">
        <v>2363</v>
      </c>
      <c r="BB45" s="282">
        <v>1264</v>
      </c>
      <c r="BC45" s="282">
        <v>1020</v>
      </c>
      <c r="BD45" s="282">
        <v>930</v>
      </c>
      <c r="BE45" s="282">
        <v>915</v>
      </c>
      <c r="BF45" s="282">
        <v>1001</v>
      </c>
      <c r="BG45" s="282">
        <v>1157</v>
      </c>
      <c r="BH45" s="282">
        <v>1997</v>
      </c>
      <c r="BI45" s="282">
        <v>826</v>
      </c>
    </row>
    <row r="46" spans="1:61" ht="13.5">
      <c r="A46" s="1">
        <v>41</v>
      </c>
      <c r="B46" s="282">
        <v>841</v>
      </c>
      <c r="C46" s="282">
        <v>1709</v>
      </c>
      <c r="D46" s="282">
        <v>1112</v>
      </c>
      <c r="E46" s="282">
        <v>956</v>
      </c>
      <c r="F46" s="282">
        <v>886</v>
      </c>
      <c r="G46" s="282">
        <v>894</v>
      </c>
      <c r="H46" s="282">
        <v>935</v>
      </c>
      <c r="I46" s="282">
        <v>1100</v>
      </c>
      <c r="J46" s="282">
        <v>1499</v>
      </c>
      <c r="K46" s="282">
        <v>822</v>
      </c>
      <c r="L46" s="282">
        <v>3172</v>
      </c>
      <c r="M46" s="282">
        <v>3197</v>
      </c>
      <c r="N46" s="282">
        <v>816</v>
      </c>
      <c r="O46" s="282">
        <v>836</v>
      </c>
      <c r="P46" s="282">
        <v>833</v>
      </c>
      <c r="Q46" s="282">
        <v>829</v>
      </c>
      <c r="R46" s="282">
        <v>831</v>
      </c>
      <c r="S46" s="282">
        <v>818</v>
      </c>
      <c r="T46" s="282">
        <v>827</v>
      </c>
      <c r="U46" s="282">
        <v>824</v>
      </c>
      <c r="V46" s="282">
        <v>1705</v>
      </c>
      <c r="W46" s="282">
        <v>1816</v>
      </c>
      <c r="X46" s="282">
        <v>846</v>
      </c>
      <c r="Y46" s="282">
        <v>827</v>
      </c>
      <c r="Z46" s="282">
        <v>829</v>
      </c>
      <c r="AA46" s="282">
        <v>818</v>
      </c>
      <c r="AB46" s="282">
        <v>826</v>
      </c>
      <c r="AC46" s="282">
        <v>828</v>
      </c>
      <c r="AD46" s="282">
        <v>827</v>
      </c>
      <c r="AE46" s="282">
        <v>826</v>
      </c>
      <c r="AF46" s="282">
        <v>858</v>
      </c>
      <c r="AG46" s="282">
        <v>853</v>
      </c>
      <c r="AH46" s="282">
        <v>844</v>
      </c>
      <c r="AI46" s="282">
        <v>835</v>
      </c>
      <c r="AJ46" s="282">
        <v>833</v>
      </c>
      <c r="AK46" s="282">
        <v>821</v>
      </c>
      <c r="AL46" s="282">
        <v>835</v>
      </c>
      <c r="AM46" s="282">
        <v>1867</v>
      </c>
      <c r="AN46" s="282">
        <v>1487</v>
      </c>
      <c r="AO46" s="282">
        <v>1117</v>
      </c>
      <c r="AP46" s="282">
        <v>831</v>
      </c>
      <c r="AQ46" s="282">
        <v>845</v>
      </c>
      <c r="AR46" s="282">
        <v>834</v>
      </c>
      <c r="AS46" s="282">
        <v>840</v>
      </c>
      <c r="AT46" s="282">
        <v>830</v>
      </c>
      <c r="AU46" s="282">
        <v>827</v>
      </c>
      <c r="AV46" s="282">
        <v>831</v>
      </c>
      <c r="AW46" s="282">
        <v>3036</v>
      </c>
      <c r="AX46" s="282">
        <v>2925</v>
      </c>
      <c r="AY46" s="282">
        <v>862</v>
      </c>
      <c r="AZ46" s="282">
        <v>833</v>
      </c>
      <c r="BA46" s="282">
        <v>2001</v>
      </c>
      <c r="BB46" s="282">
        <v>1175</v>
      </c>
      <c r="BC46" s="282">
        <v>980</v>
      </c>
      <c r="BD46" s="282">
        <v>912</v>
      </c>
      <c r="BE46" s="282">
        <v>896</v>
      </c>
      <c r="BF46" s="282">
        <v>969</v>
      </c>
      <c r="BG46" s="282">
        <v>1092</v>
      </c>
      <c r="BH46" s="282">
        <v>1701</v>
      </c>
      <c r="BI46" s="282">
        <v>824</v>
      </c>
    </row>
    <row r="47" spans="1:61" ht="13.5">
      <c r="A47" s="1">
        <v>42</v>
      </c>
      <c r="B47" s="282">
        <v>838</v>
      </c>
      <c r="C47" s="282">
        <v>1479</v>
      </c>
      <c r="D47" s="282">
        <v>1046</v>
      </c>
      <c r="E47" s="282">
        <v>930</v>
      </c>
      <c r="F47" s="282">
        <v>880</v>
      </c>
      <c r="G47" s="282">
        <v>883</v>
      </c>
      <c r="H47" s="282">
        <v>913</v>
      </c>
      <c r="I47" s="282">
        <v>1044</v>
      </c>
      <c r="J47" s="282">
        <v>1314</v>
      </c>
      <c r="K47" s="282">
        <v>815</v>
      </c>
      <c r="L47" s="282">
        <v>3015</v>
      </c>
      <c r="M47" s="282">
        <v>3039</v>
      </c>
      <c r="N47" s="282">
        <v>819</v>
      </c>
      <c r="O47" s="282">
        <v>838</v>
      </c>
      <c r="P47" s="282">
        <v>828</v>
      </c>
      <c r="Q47" s="282">
        <v>825</v>
      </c>
      <c r="R47" s="282">
        <v>825</v>
      </c>
      <c r="S47" s="282">
        <v>815</v>
      </c>
      <c r="T47" s="282">
        <v>819</v>
      </c>
      <c r="U47" s="282">
        <v>820</v>
      </c>
      <c r="V47" s="282">
        <v>1600</v>
      </c>
      <c r="W47" s="282">
        <v>1696</v>
      </c>
      <c r="X47" s="282">
        <v>844</v>
      </c>
      <c r="Y47" s="282">
        <v>824</v>
      </c>
      <c r="Z47" s="282">
        <v>823</v>
      </c>
      <c r="AA47" s="282">
        <v>821</v>
      </c>
      <c r="AB47" s="282">
        <v>825</v>
      </c>
      <c r="AC47" s="282">
        <v>825</v>
      </c>
      <c r="AD47" s="282">
        <v>825</v>
      </c>
      <c r="AE47" s="282">
        <v>827</v>
      </c>
      <c r="AF47" s="282">
        <v>849</v>
      </c>
      <c r="AG47" s="282">
        <v>852</v>
      </c>
      <c r="AH47" s="282">
        <v>840</v>
      </c>
      <c r="AI47" s="282">
        <v>832</v>
      </c>
      <c r="AJ47" s="282">
        <v>829</v>
      </c>
      <c r="AK47" s="282">
        <v>818</v>
      </c>
      <c r="AL47" s="282">
        <v>833</v>
      </c>
      <c r="AM47" s="282">
        <v>1754</v>
      </c>
      <c r="AN47" s="282">
        <v>1399</v>
      </c>
      <c r="AO47" s="282">
        <v>1041</v>
      </c>
      <c r="AP47" s="282">
        <v>818</v>
      </c>
      <c r="AQ47" s="282">
        <v>846</v>
      </c>
      <c r="AR47" s="282">
        <v>834</v>
      </c>
      <c r="AS47" s="282">
        <v>835</v>
      </c>
      <c r="AT47" s="282">
        <v>830</v>
      </c>
      <c r="AU47" s="282">
        <v>823</v>
      </c>
      <c r="AV47" s="282">
        <v>824</v>
      </c>
      <c r="AW47" s="282">
        <v>2881</v>
      </c>
      <c r="AX47" s="282">
        <v>2767</v>
      </c>
      <c r="AY47" s="282">
        <v>853</v>
      </c>
      <c r="AZ47" s="282">
        <v>830</v>
      </c>
      <c r="BA47" s="282">
        <v>1724</v>
      </c>
      <c r="BB47" s="282">
        <v>1104</v>
      </c>
      <c r="BC47" s="282">
        <v>948</v>
      </c>
      <c r="BD47" s="282">
        <v>888</v>
      </c>
      <c r="BE47" s="282">
        <v>876</v>
      </c>
      <c r="BF47" s="282">
        <v>935</v>
      </c>
      <c r="BG47" s="282">
        <v>1032</v>
      </c>
      <c r="BH47" s="282">
        <v>1483</v>
      </c>
      <c r="BI47" s="282">
        <v>825</v>
      </c>
    </row>
    <row r="48" spans="1:61" ht="13.5">
      <c r="A48" s="1">
        <v>43</v>
      </c>
      <c r="B48" s="282">
        <v>834</v>
      </c>
      <c r="C48" s="282">
        <v>1305</v>
      </c>
      <c r="D48" s="282">
        <v>1001</v>
      </c>
      <c r="E48" s="282">
        <v>903</v>
      </c>
      <c r="F48" s="282">
        <v>861</v>
      </c>
      <c r="G48" s="282">
        <v>871</v>
      </c>
      <c r="H48" s="282">
        <v>889</v>
      </c>
      <c r="I48" s="282">
        <v>995</v>
      </c>
      <c r="J48" s="282">
        <v>1176</v>
      </c>
      <c r="K48" s="282">
        <v>812</v>
      </c>
      <c r="L48" s="282">
        <v>2845</v>
      </c>
      <c r="M48" s="282">
        <v>2875</v>
      </c>
      <c r="N48" s="282">
        <v>815</v>
      </c>
      <c r="O48" s="282">
        <v>824</v>
      </c>
      <c r="P48" s="282">
        <v>822</v>
      </c>
      <c r="Q48" s="282">
        <v>822</v>
      </c>
      <c r="R48" s="282">
        <v>829</v>
      </c>
      <c r="S48" s="282">
        <v>812</v>
      </c>
      <c r="T48" s="282">
        <v>822</v>
      </c>
      <c r="U48" s="282">
        <v>820</v>
      </c>
      <c r="V48" s="282">
        <v>1498</v>
      </c>
      <c r="W48" s="282">
        <v>1595</v>
      </c>
      <c r="X48" s="282">
        <v>838</v>
      </c>
      <c r="Y48" s="282">
        <v>824</v>
      </c>
      <c r="Z48" s="282">
        <v>820</v>
      </c>
      <c r="AA48" s="282">
        <v>814</v>
      </c>
      <c r="AB48" s="282">
        <v>822</v>
      </c>
      <c r="AC48" s="282">
        <v>814</v>
      </c>
      <c r="AD48" s="282">
        <v>818</v>
      </c>
      <c r="AE48" s="282">
        <v>812</v>
      </c>
      <c r="AF48" s="282">
        <v>849</v>
      </c>
      <c r="AG48" s="282">
        <v>843</v>
      </c>
      <c r="AH48" s="282">
        <v>842</v>
      </c>
      <c r="AI48" s="282">
        <v>833</v>
      </c>
      <c r="AJ48" s="282">
        <v>830</v>
      </c>
      <c r="AK48" s="282">
        <v>817</v>
      </c>
      <c r="AL48" s="282">
        <v>837</v>
      </c>
      <c r="AM48" s="282">
        <v>1642</v>
      </c>
      <c r="AN48" s="282">
        <v>1318</v>
      </c>
      <c r="AO48" s="282">
        <v>992</v>
      </c>
      <c r="AP48" s="282">
        <v>817</v>
      </c>
      <c r="AQ48" s="282">
        <v>837</v>
      </c>
      <c r="AR48" s="282">
        <v>830</v>
      </c>
      <c r="AS48" s="282">
        <v>833</v>
      </c>
      <c r="AT48" s="282">
        <v>829</v>
      </c>
      <c r="AU48" s="282">
        <v>821</v>
      </c>
      <c r="AV48" s="282">
        <v>827</v>
      </c>
      <c r="AW48" s="282">
        <v>2730</v>
      </c>
      <c r="AX48" s="282">
        <v>2593</v>
      </c>
      <c r="AY48" s="282">
        <v>840</v>
      </c>
      <c r="AZ48" s="282">
        <v>823</v>
      </c>
      <c r="BA48" s="282">
        <v>1510</v>
      </c>
      <c r="BB48" s="282">
        <v>1047</v>
      </c>
      <c r="BC48" s="282">
        <v>925</v>
      </c>
      <c r="BD48" s="282">
        <v>876</v>
      </c>
      <c r="BE48" s="282">
        <v>858</v>
      </c>
      <c r="BF48" s="282">
        <v>922</v>
      </c>
      <c r="BG48" s="282">
        <v>988</v>
      </c>
      <c r="BH48" s="282">
        <v>1315</v>
      </c>
      <c r="BI48" s="282">
        <v>825</v>
      </c>
    </row>
    <row r="49" spans="1:61" ht="13.5">
      <c r="A49" s="1">
        <v>44</v>
      </c>
      <c r="B49" s="282">
        <v>831</v>
      </c>
      <c r="C49" s="282">
        <v>1184</v>
      </c>
      <c r="D49" s="282">
        <v>961</v>
      </c>
      <c r="E49" s="282">
        <v>888</v>
      </c>
      <c r="F49" s="282">
        <v>853</v>
      </c>
      <c r="G49" s="282">
        <v>857</v>
      </c>
      <c r="H49" s="282">
        <v>876</v>
      </c>
      <c r="I49" s="282">
        <v>956</v>
      </c>
      <c r="J49" s="282">
        <v>1082</v>
      </c>
      <c r="K49" s="282">
        <v>811</v>
      </c>
      <c r="L49" s="282">
        <v>2681</v>
      </c>
      <c r="M49" s="282">
        <v>2741</v>
      </c>
      <c r="N49" s="282">
        <v>812</v>
      </c>
      <c r="O49" s="282">
        <v>825</v>
      </c>
      <c r="P49" s="282">
        <v>822</v>
      </c>
      <c r="Q49" s="282">
        <v>821</v>
      </c>
      <c r="R49" s="282">
        <v>825</v>
      </c>
      <c r="S49" s="282">
        <v>808</v>
      </c>
      <c r="T49" s="282">
        <v>812</v>
      </c>
      <c r="U49" s="282">
        <v>823</v>
      </c>
      <c r="V49" s="282">
        <v>1411</v>
      </c>
      <c r="W49" s="282">
        <v>1499</v>
      </c>
      <c r="X49" s="282">
        <v>833</v>
      </c>
      <c r="Y49" s="282">
        <v>820</v>
      </c>
      <c r="Z49" s="282">
        <v>823</v>
      </c>
      <c r="AA49" s="282">
        <v>813</v>
      </c>
      <c r="AB49" s="282">
        <v>821</v>
      </c>
      <c r="AC49" s="282">
        <v>821</v>
      </c>
      <c r="AD49" s="282">
        <v>819</v>
      </c>
      <c r="AE49" s="282">
        <v>826</v>
      </c>
      <c r="AF49" s="282">
        <v>844</v>
      </c>
      <c r="AG49" s="282">
        <v>835</v>
      </c>
      <c r="AH49" s="282">
        <v>836</v>
      </c>
      <c r="AI49" s="282">
        <v>830</v>
      </c>
      <c r="AJ49" s="282">
        <v>826</v>
      </c>
      <c r="AK49" s="282">
        <v>820</v>
      </c>
      <c r="AL49" s="282">
        <v>829</v>
      </c>
      <c r="AM49" s="282">
        <v>1547</v>
      </c>
      <c r="AN49" s="282">
        <v>1248</v>
      </c>
      <c r="AO49" s="282">
        <v>957</v>
      </c>
      <c r="AP49" s="282">
        <v>818</v>
      </c>
      <c r="AQ49" s="282">
        <v>840</v>
      </c>
      <c r="AR49" s="282">
        <v>826</v>
      </c>
      <c r="AS49" s="282">
        <v>828</v>
      </c>
      <c r="AT49" s="282">
        <v>827</v>
      </c>
      <c r="AU49" s="282">
        <v>812</v>
      </c>
      <c r="AV49" s="282">
        <v>825</v>
      </c>
      <c r="AW49" s="282">
        <v>2591</v>
      </c>
      <c r="AX49" s="282">
        <v>2459</v>
      </c>
      <c r="AY49" s="282">
        <v>830</v>
      </c>
      <c r="AZ49" s="282">
        <v>823</v>
      </c>
      <c r="BA49" s="282">
        <v>1336</v>
      </c>
      <c r="BB49" s="282">
        <v>1005</v>
      </c>
      <c r="BC49" s="282">
        <v>901</v>
      </c>
      <c r="BD49" s="282">
        <v>867</v>
      </c>
      <c r="BE49" s="282">
        <v>851</v>
      </c>
      <c r="BF49" s="282">
        <v>900</v>
      </c>
      <c r="BG49" s="282">
        <v>953</v>
      </c>
      <c r="BH49" s="282">
        <v>1186</v>
      </c>
      <c r="BI49" s="282">
        <v>819</v>
      </c>
    </row>
    <row r="50" spans="1:61" ht="13.5">
      <c r="A50" s="283">
        <v>45</v>
      </c>
      <c r="B50" s="282">
        <v>825</v>
      </c>
      <c r="C50" s="282">
        <v>1077</v>
      </c>
      <c r="D50" s="282">
        <v>931</v>
      </c>
      <c r="E50" s="282">
        <v>874</v>
      </c>
      <c r="F50" s="282">
        <v>849</v>
      </c>
      <c r="G50" s="282">
        <v>846</v>
      </c>
      <c r="H50" s="282">
        <v>868</v>
      </c>
      <c r="I50" s="282">
        <v>925</v>
      </c>
      <c r="J50" s="282">
        <v>1007</v>
      </c>
      <c r="K50" s="282">
        <v>812</v>
      </c>
      <c r="L50" s="282">
        <v>2530</v>
      </c>
      <c r="M50" s="282">
        <v>2587</v>
      </c>
      <c r="N50" s="282">
        <v>810</v>
      </c>
      <c r="O50" s="282">
        <v>827</v>
      </c>
      <c r="P50" s="282">
        <v>819</v>
      </c>
      <c r="Q50" s="282">
        <v>812</v>
      </c>
      <c r="R50" s="282">
        <v>821</v>
      </c>
      <c r="S50" s="282">
        <v>810</v>
      </c>
      <c r="T50" s="282">
        <v>817</v>
      </c>
      <c r="U50" s="282">
        <v>811</v>
      </c>
      <c r="V50" s="282">
        <v>1341</v>
      </c>
      <c r="W50" s="282">
        <v>1416</v>
      </c>
      <c r="X50" s="282">
        <v>836</v>
      </c>
      <c r="Y50" s="282">
        <v>823</v>
      </c>
      <c r="Z50" s="282">
        <v>823</v>
      </c>
      <c r="AA50" s="282">
        <v>810</v>
      </c>
      <c r="AB50" s="282">
        <v>814</v>
      </c>
      <c r="AC50" s="282">
        <v>815</v>
      </c>
      <c r="AD50" s="282">
        <v>821</v>
      </c>
      <c r="AE50" s="282">
        <v>815</v>
      </c>
      <c r="AF50" s="282">
        <v>846</v>
      </c>
      <c r="AG50" s="282">
        <v>836</v>
      </c>
      <c r="AH50" s="282">
        <v>835</v>
      </c>
      <c r="AI50" s="282">
        <v>828</v>
      </c>
      <c r="AJ50" s="282">
        <v>824</v>
      </c>
      <c r="AK50" s="282">
        <v>821</v>
      </c>
      <c r="AL50" s="282">
        <v>823</v>
      </c>
      <c r="AM50" s="282">
        <v>1441</v>
      </c>
      <c r="AN50" s="282">
        <v>1186</v>
      </c>
      <c r="AO50" s="282">
        <v>925</v>
      </c>
      <c r="AP50" s="282">
        <v>814</v>
      </c>
      <c r="AQ50" s="282">
        <v>834</v>
      </c>
      <c r="AR50" s="282">
        <v>829</v>
      </c>
      <c r="AS50" s="282">
        <v>829</v>
      </c>
      <c r="AT50" s="282">
        <v>827</v>
      </c>
      <c r="AU50" s="282">
        <v>813</v>
      </c>
      <c r="AV50" s="282">
        <v>818</v>
      </c>
      <c r="AW50" s="282">
        <v>2460</v>
      </c>
      <c r="AX50" s="282">
        <v>2321</v>
      </c>
      <c r="AY50" s="282">
        <v>827</v>
      </c>
      <c r="AZ50" s="282">
        <v>826</v>
      </c>
      <c r="BA50" s="282">
        <v>1214</v>
      </c>
      <c r="BB50" s="282">
        <v>962</v>
      </c>
      <c r="BC50" s="282">
        <v>884</v>
      </c>
      <c r="BD50" s="282">
        <v>865</v>
      </c>
      <c r="BE50" s="282">
        <v>846</v>
      </c>
      <c r="BF50" s="282">
        <v>885</v>
      </c>
      <c r="BG50" s="282">
        <v>928</v>
      </c>
      <c r="BH50" s="282">
        <v>1088</v>
      </c>
      <c r="BI50" s="282">
        <v>813</v>
      </c>
    </row>
    <row r="51" spans="1:61" ht="13.5">
      <c r="A51" s="284">
        <v>46</v>
      </c>
      <c r="B51" s="282">
        <v>827</v>
      </c>
      <c r="C51" s="282">
        <v>1003</v>
      </c>
      <c r="D51" s="282">
        <v>912</v>
      </c>
      <c r="E51" s="282">
        <v>868</v>
      </c>
      <c r="F51" s="282">
        <v>845</v>
      </c>
      <c r="G51" s="282">
        <v>842</v>
      </c>
      <c r="H51" s="282">
        <v>855</v>
      </c>
      <c r="I51" s="282">
        <v>897</v>
      </c>
      <c r="J51" s="282">
        <v>945</v>
      </c>
      <c r="K51" s="282">
        <v>811</v>
      </c>
      <c r="L51" s="282">
        <v>2397</v>
      </c>
      <c r="M51" s="282">
        <v>2469</v>
      </c>
      <c r="N51" s="282">
        <v>812</v>
      </c>
      <c r="O51" s="282">
        <v>824</v>
      </c>
      <c r="P51" s="282">
        <v>821</v>
      </c>
      <c r="Q51" s="282">
        <v>817</v>
      </c>
      <c r="R51" s="282">
        <v>821</v>
      </c>
      <c r="S51" s="282">
        <v>807</v>
      </c>
      <c r="T51" s="282">
        <v>815</v>
      </c>
      <c r="U51" s="282">
        <v>814</v>
      </c>
      <c r="V51" s="282">
        <v>1264</v>
      </c>
      <c r="W51" s="282">
        <v>1336</v>
      </c>
      <c r="X51" s="282">
        <v>829</v>
      </c>
      <c r="Y51" s="282">
        <v>817</v>
      </c>
      <c r="Z51" s="282">
        <v>819</v>
      </c>
      <c r="AA51" s="282">
        <v>811</v>
      </c>
      <c r="AB51" s="282">
        <v>814</v>
      </c>
      <c r="AC51" s="282">
        <v>812</v>
      </c>
      <c r="AD51" s="282">
        <v>816</v>
      </c>
      <c r="AE51" s="282">
        <v>816</v>
      </c>
      <c r="AF51" s="282">
        <v>840</v>
      </c>
      <c r="AG51" s="282">
        <v>840</v>
      </c>
      <c r="AH51" s="282">
        <v>834</v>
      </c>
      <c r="AI51" s="282">
        <v>828</v>
      </c>
      <c r="AJ51" s="282">
        <v>823</v>
      </c>
      <c r="AK51" s="282">
        <v>817</v>
      </c>
      <c r="AL51" s="282">
        <v>828</v>
      </c>
      <c r="AM51" s="282">
        <v>1372</v>
      </c>
      <c r="AN51" s="282">
        <v>1136</v>
      </c>
      <c r="AO51" s="282">
        <v>907</v>
      </c>
      <c r="AP51" s="282">
        <v>812</v>
      </c>
      <c r="AQ51" s="282">
        <v>831</v>
      </c>
      <c r="AR51" s="282">
        <v>820</v>
      </c>
      <c r="AS51" s="282">
        <v>826</v>
      </c>
      <c r="AT51" s="282">
        <v>817</v>
      </c>
      <c r="AU51" s="282">
        <v>812</v>
      </c>
      <c r="AV51" s="282">
        <v>817</v>
      </c>
      <c r="AW51" s="282">
        <v>2343</v>
      </c>
      <c r="AX51" s="282">
        <v>2187</v>
      </c>
      <c r="AY51" s="282">
        <v>820</v>
      </c>
      <c r="AZ51" s="282">
        <v>820</v>
      </c>
      <c r="BA51" s="282">
        <v>1106</v>
      </c>
      <c r="BB51" s="282">
        <v>934</v>
      </c>
      <c r="BC51" s="282">
        <v>879</v>
      </c>
      <c r="BD51" s="282">
        <v>859</v>
      </c>
      <c r="BE51" s="282">
        <v>842</v>
      </c>
      <c r="BF51" s="282">
        <v>875</v>
      </c>
      <c r="BG51" s="282">
        <v>905</v>
      </c>
      <c r="BH51" s="282">
        <v>1013</v>
      </c>
      <c r="BI51" s="282">
        <v>817</v>
      </c>
    </row>
    <row r="52" spans="1:61" ht="13.5">
      <c r="A52" s="284">
        <v>47</v>
      </c>
      <c r="B52" s="282">
        <v>828</v>
      </c>
      <c r="C52" s="282">
        <v>955</v>
      </c>
      <c r="D52" s="282">
        <v>885</v>
      </c>
      <c r="E52" s="282">
        <v>855</v>
      </c>
      <c r="F52" s="282">
        <v>837</v>
      </c>
      <c r="G52" s="282">
        <v>840</v>
      </c>
      <c r="H52" s="282">
        <v>848</v>
      </c>
      <c r="I52" s="282">
        <v>886</v>
      </c>
      <c r="J52" s="282">
        <v>909</v>
      </c>
      <c r="K52" s="282">
        <v>809</v>
      </c>
      <c r="L52" s="282">
        <v>2275</v>
      </c>
      <c r="M52" s="282">
        <v>2347</v>
      </c>
      <c r="N52" s="282">
        <v>805</v>
      </c>
      <c r="O52" s="282">
        <v>821</v>
      </c>
      <c r="P52" s="282">
        <v>818</v>
      </c>
      <c r="Q52" s="282">
        <v>810</v>
      </c>
      <c r="R52" s="282">
        <v>823</v>
      </c>
      <c r="S52" s="282">
        <v>809</v>
      </c>
      <c r="T52" s="282">
        <v>815</v>
      </c>
      <c r="U52" s="282">
        <v>816</v>
      </c>
      <c r="V52" s="282">
        <v>1212</v>
      </c>
      <c r="W52" s="282">
        <v>1268</v>
      </c>
      <c r="X52" s="282">
        <v>826</v>
      </c>
      <c r="Y52" s="282">
        <v>818</v>
      </c>
      <c r="Z52" s="282">
        <v>817</v>
      </c>
      <c r="AA52" s="282">
        <v>809</v>
      </c>
      <c r="AB52" s="282">
        <v>814</v>
      </c>
      <c r="AC52" s="282">
        <v>813</v>
      </c>
      <c r="AD52" s="282">
        <v>818</v>
      </c>
      <c r="AE52" s="282">
        <v>817</v>
      </c>
      <c r="AF52" s="282">
        <v>842</v>
      </c>
      <c r="AG52" s="282">
        <v>839</v>
      </c>
      <c r="AH52" s="282">
        <v>834</v>
      </c>
      <c r="AI52" s="282">
        <v>825</v>
      </c>
      <c r="AJ52" s="282">
        <v>820</v>
      </c>
      <c r="AK52" s="282">
        <v>815</v>
      </c>
      <c r="AL52" s="282">
        <v>822</v>
      </c>
      <c r="AM52" s="282">
        <v>1301</v>
      </c>
      <c r="AN52" s="282">
        <v>1086</v>
      </c>
      <c r="AO52" s="282">
        <v>881</v>
      </c>
      <c r="AP52" s="282">
        <v>814</v>
      </c>
      <c r="AQ52" s="282">
        <v>831</v>
      </c>
      <c r="AR52" s="282">
        <v>825</v>
      </c>
      <c r="AS52" s="282">
        <v>824</v>
      </c>
      <c r="AT52" s="282">
        <v>821</v>
      </c>
      <c r="AU52" s="282">
        <v>814</v>
      </c>
      <c r="AV52" s="282">
        <v>818</v>
      </c>
      <c r="AW52" s="282">
        <v>2216</v>
      </c>
      <c r="AX52" s="282">
        <v>2084</v>
      </c>
      <c r="AY52" s="282">
        <v>817</v>
      </c>
      <c r="AZ52" s="282">
        <v>821</v>
      </c>
      <c r="BA52" s="282">
        <v>1041</v>
      </c>
      <c r="BB52" s="282">
        <v>913</v>
      </c>
      <c r="BC52" s="282">
        <v>872</v>
      </c>
      <c r="BD52" s="282">
        <v>853</v>
      </c>
      <c r="BE52" s="282">
        <v>834</v>
      </c>
      <c r="BF52" s="282">
        <v>866</v>
      </c>
      <c r="BG52" s="282">
        <v>888</v>
      </c>
      <c r="BH52" s="282">
        <v>964</v>
      </c>
      <c r="BI52" s="282">
        <v>815</v>
      </c>
    </row>
    <row r="53" spans="1:61" ht="13.5">
      <c r="A53" s="284">
        <v>48</v>
      </c>
      <c r="B53" s="282">
        <v>824</v>
      </c>
      <c r="C53" s="282">
        <v>913</v>
      </c>
      <c r="D53" s="282">
        <v>873</v>
      </c>
      <c r="E53" s="282">
        <v>849</v>
      </c>
      <c r="F53" s="282">
        <v>834</v>
      </c>
      <c r="G53" s="282">
        <v>836</v>
      </c>
      <c r="H53" s="282">
        <v>840</v>
      </c>
      <c r="I53" s="282">
        <v>867</v>
      </c>
      <c r="J53" s="282">
        <v>881</v>
      </c>
      <c r="K53" s="282">
        <v>809</v>
      </c>
      <c r="L53" s="282">
        <v>2139</v>
      </c>
      <c r="M53" s="282">
        <v>2233</v>
      </c>
      <c r="N53" s="282">
        <v>802</v>
      </c>
      <c r="O53" s="282">
        <v>819</v>
      </c>
      <c r="P53" s="282">
        <v>817</v>
      </c>
      <c r="Q53" s="282">
        <v>817</v>
      </c>
      <c r="R53" s="282">
        <v>819</v>
      </c>
      <c r="S53" s="282">
        <v>803</v>
      </c>
      <c r="T53" s="282">
        <v>815</v>
      </c>
      <c r="U53" s="282">
        <v>810</v>
      </c>
      <c r="V53" s="282">
        <v>1158</v>
      </c>
      <c r="W53" s="282">
        <v>1216</v>
      </c>
      <c r="X53" s="282">
        <v>832</v>
      </c>
      <c r="Y53" s="282">
        <v>815</v>
      </c>
      <c r="Z53" s="282">
        <v>821</v>
      </c>
      <c r="AA53" s="282">
        <v>810</v>
      </c>
      <c r="AB53" s="282">
        <v>813</v>
      </c>
      <c r="AC53" s="282">
        <v>816</v>
      </c>
      <c r="AD53" s="282">
        <v>814</v>
      </c>
      <c r="AE53" s="282">
        <v>813</v>
      </c>
      <c r="AF53" s="282">
        <v>836</v>
      </c>
      <c r="AG53" s="282">
        <v>834</v>
      </c>
      <c r="AH53" s="282">
        <v>835</v>
      </c>
      <c r="AI53" s="282">
        <v>821</v>
      </c>
      <c r="AJ53" s="282">
        <v>822</v>
      </c>
      <c r="AK53" s="282">
        <v>814</v>
      </c>
      <c r="AL53" s="282">
        <v>824</v>
      </c>
      <c r="AM53" s="282">
        <v>1238</v>
      </c>
      <c r="AN53" s="282">
        <v>1043</v>
      </c>
      <c r="AO53" s="282">
        <v>867</v>
      </c>
      <c r="AP53" s="282">
        <v>808</v>
      </c>
      <c r="AQ53" s="282">
        <v>832</v>
      </c>
      <c r="AR53" s="282">
        <v>821</v>
      </c>
      <c r="AS53" s="282">
        <v>822</v>
      </c>
      <c r="AT53" s="282">
        <v>822</v>
      </c>
      <c r="AU53" s="282">
        <v>815</v>
      </c>
      <c r="AV53" s="282">
        <v>819</v>
      </c>
      <c r="AW53" s="282">
        <v>2116</v>
      </c>
      <c r="AX53" s="282">
        <v>1968</v>
      </c>
      <c r="AY53" s="282">
        <v>817</v>
      </c>
      <c r="AZ53" s="282">
        <v>821</v>
      </c>
      <c r="BA53" s="282">
        <v>981</v>
      </c>
      <c r="BB53" s="282">
        <v>889</v>
      </c>
      <c r="BC53" s="282">
        <v>856</v>
      </c>
      <c r="BD53" s="282">
        <v>846</v>
      </c>
      <c r="BE53" s="282">
        <v>824</v>
      </c>
      <c r="BF53" s="282">
        <v>863</v>
      </c>
      <c r="BG53" s="282">
        <v>876</v>
      </c>
      <c r="BH53" s="282">
        <v>927</v>
      </c>
      <c r="BI53" s="282">
        <v>817</v>
      </c>
    </row>
    <row r="54" spans="1:61" ht="13.5">
      <c r="A54" s="284">
        <v>49</v>
      </c>
      <c r="B54" s="282">
        <v>823</v>
      </c>
      <c r="C54" s="282">
        <v>881</v>
      </c>
      <c r="D54" s="282">
        <v>856</v>
      </c>
      <c r="E54" s="282">
        <v>844</v>
      </c>
      <c r="F54" s="282">
        <v>832</v>
      </c>
      <c r="G54" s="282">
        <v>825</v>
      </c>
      <c r="H54" s="282">
        <v>832</v>
      </c>
      <c r="I54" s="282">
        <v>854</v>
      </c>
      <c r="J54" s="282">
        <v>864</v>
      </c>
      <c r="K54" s="282">
        <v>808</v>
      </c>
      <c r="L54" s="282">
        <v>2040</v>
      </c>
      <c r="M54" s="282">
        <v>2125</v>
      </c>
      <c r="N54" s="282">
        <v>804</v>
      </c>
      <c r="O54" s="282">
        <v>816</v>
      </c>
      <c r="P54" s="282">
        <v>817</v>
      </c>
      <c r="Q54" s="282">
        <v>810</v>
      </c>
      <c r="R54" s="282">
        <v>818</v>
      </c>
      <c r="S54" s="282">
        <v>799</v>
      </c>
      <c r="T54" s="282">
        <v>807</v>
      </c>
      <c r="U54" s="282">
        <v>812</v>
      </c>
      <c r="V54" s="282">
        <v>1114</v>
      </c>
      <c r="W54" s="282">
        <v>1157</v>
      </c>
      <c r="X54" s="282">
        <v>826</v>
      </c>
      <c r="Y54" s="282">
        <v>815</v>
      </c>
      <c r="Z54" s="282">
        <v>814</v>
      </c>
      <c r="AA54" s="282">
        <v>809</v>
      </c>
      <c r="AB54" s="282">
        <v>810</v>
      </c>
      <c r="AC54" s="282">
        <v>812</v>
      </c>
      <c r="AD54" s="282">
        <v>815</v>
      </c>
      <c r="AE54" s="282">
        <v>818</v>
      </c>
      <c r="AF54" s="282">
        <v>839</v>
      </c>
      <c r="AG54" s="282">
        <v>836</v>
      </c>
      <c r="AH54" s="282">
        <v>824</v>
      </c>
      <c r="AI54" s="282">
        <v>819</v>
      </c>
      <c r="AJ54" s="282">
        <v>817</v>
      </c>
      <c r="AK54" s="282">
        <v>814</v>
      </c>
      <c r="AL54" s="282">
        <v>822</v>
      </c>
      <c r="AM54" s="282">
        <v>1186</v>
      </c>
      <c r="AN54" s="282">
        <v>1010</v>
      </c>
      <c r="AO54" s="282">
        <v>855</v>
      </c>
      <c r="AP54" s="282">
        <v>803</v>
      </c>
      <c r="AQ54" s="282">
        <v>832</v>
      </c>
      <c r="AR54" s="282">
        <v>819</v>
      </c>
      <c r="AS54" s="282">
        <v>824</v>
      </c>
      <c r="AT54" s="282">
        <v>817</v>
      </c>
      <c r="AU54" s="282">
        <v>808</v>
      </c>
      <c r="AV54" s="282">
        <v>817</v>
      </c>
      <c r="AW54" s="282">
        <v>2008</v>
      </c>
      <c r="AX54" s="282">
        <v>1869</v>
      </c>
      <c r="AY54" s="282">
        <v>810</v>
      </c>
      <c r="AZ54" s="282">
        <v>818</v>
      </c>
      <c r="BA54" s="282">
        <v>936</v>
      </c>
      <c r="BB54" s="282">
        <v>878</v>
      </c>
      <c r="BC54" s="282">
        <v>857</v>
      </c>
      <c r="BD54" s="282">
        <v>843</v>
      </c>
      <c r="BE54" s="282">
        <v>826</v>
      </c>
      <c r="BF54" s="282">
        <v>854</v>
      </c>
      <c r="BG54" s="282">
        <v>870</v>
      </c>
      <c r="BH54" s="282">
        <v>897</v>
      </c>
      <c r="BI54" s="282">
        <v>818</v>
      </c>
    </row>
    <row r="55" spans="1:61" ht="13.5">
      <c r="A55" s="284">
        <v>50</v>
      </c>
      <c r="B55" s="282">
        <v>821</v>
      </c>
      <c r="C55" s="282">
        <v>866</v>
      </c>
      <c r="D55" s="282">
        <v>855</v>
      </c>
      <c r="E55" s="282">
        <v>838</v>
      </c>
      <c r="F55" s="282">
        <v>832</v>
      </c>
      <c r="G55" s="282">
        <v>829</v>
      </c>
      <c r="H55" s="282">
        <v>834</v>
      </c>
      <c r="I55" s="282">
        <v>844</v>
      </c>
      <c r="J55" s="282">
        <v>842</v>
      </c>
      <c r="K55" s="282">
        <v>801</v>
      </c>
      <c r="L55" s="282">
        <v>1930</v>
      </c>
      <c r="M55" s="282">
        <v>2033</v>
      </c>
      <c r="N55" s="282">
        <v>804</v>
      </c>
      <c r="O55" s="282">
        <v>817</v>
      </c>
      <c r="P55" s="282">
        <v>814</v>
      </c>
      <c r="Q55" s="282">
        <v>810</v>
      </c>
      <c r="R55" s="282">
        <v>820</v>
      </c>
      <c r="S55" s="282">
        <v>804</v>
      </c>
      <c r="T55" s="282">
        <v>812</v>
      </c>
      <c r="U55" s="282">
        <v>812</v>
      </c>
      <c r="V55" s="282">
        <v>1074</v>
      </c>
      <c r="W55" s="282">
        <v>1112</v>
      </c>
      <c r="X55" s="282">
        <v>825</v>
      </c>
      <c r="Y55" s="282">
        <v>816</v>
      </c>
      <c r="Z55" s="282">
        <v>820</v>
      </c>
      <c r="AA55" s="282">
        <v>807</v>
      </c>
      <c r="AB55" s="282">
        <v>810</v>
      </c>
      <c r="AC55" s="282">
        <v>811</v>
      </c>
      <c r="AD55" s="282">
        <v>816</v>
      </c>
      <c r="AE55" s="282">
        <v>810</v>
      </c>
      <c r="AF55" s="282">
        <v>836</v>
      </c>
      <c r="AG55" s="282">
        <v>832</v>
      </c>
      <c r="AH55" s="282">
        <v>826</v>
      </c>
      <c r="AI55" s="282">
        <v>821</v>
      </c>
      <c r="AJ55" s="282">
        <v>820</v>
      </c>
      <c r="AK55" s="282">
        <v>811</v>
      </c>
      <c r="AL55" s="282">
        <v>821</v>
      </c>
      <c r="AM55" s="282">
        <v>1134</v>
      </c>
      <c r="AN55" s="282">
        <v>976</v>
      </c>
      <c r="AO55" s="282">
        <v>847</v>
      </c>
      <c r="AP55" s="282">
        <v>808</v>
      </c>
      <c r="AQ55" s="282">
        <v>830</v>
      </c>
      <c r="AR55" s="282">
        <v>817</v>
      </c>
      <c r="AS55" s="282">
        <v>824</v>
      </c>
      <c r="AT55" s="282">
        <v>813</v>
      </c>
      <c r="AU55" s="282">
        <v>808</v>
      </c>
      <c r="AV55" s="282">
        <v>816</v>
      </c>
      <c r="AW55" s="282">
        <v>1916</v>
      </c>
      <c r="AX55" s="282">
        <v>1769</v>
      </c>
      <c r="AY55" s="282">
        <v>810</v>
      </c>
      <c r="AZ55" s="282">
        <v>812</v>
      </c>
      <c r="BA55" s="282">
        <v>910</v>
      </c>
      <c r="BB55" s="282">
        <v>861</v>
      </c>
      <c r="BC55" s="282">
        <v>848</v>
      </c>
      <c r="BD55" s="282">
        <v>841</v>
      </c>
      <c r="BE55" s="282">
        <v>823</v>
      </c>
      <c r="BF55" s="282">
        <v>848</v>
      </c>
      <c r="BG55" s="282">
        <v>858</v>
      </c>
      <c r="BH55" s="282">
        <v>877</v>
      </c>
      <c r="BI55" s="282">
        <v>813</v>
      </c>
    </row>
    <row r="56" spans="1:61" ht="13.5">
      <c r="A56" s="284">
        <v>51</v>
      </c>
      <c r="B56" s="282">
        <v>823</v>
      </c>
      <c r="C56" s="282">
        <v>848</v>
      </c>
      <c r="D56" s="282">
        <v>844</v>
      </c>
      <c r="E56" s="282">
        <v>832</v>
      </c>
      <c r="F56" s="282">
        <v>823</v>
      </c>
      <c r="G56" s="282">
        <v>824</v>
      </c>
      <c r="H56" s="282">
        <v>828</v>
      </c>
      <c r="I56" s="282">
        <v>843</v>
      </c>
      <c r="J56" s="282">
        <v>834</v>
      </c>
      <c r="K56" s="282">
        <v>807</v>
      </c>
      <c r="L56" s="282">
        <v>1837</v>
      </c>
      <c r="M56" s="282">
        <v>1942</v>
      </c>
      <c r="N56" s="282">
        <v>801</v>
      </c>
      <c r="O56" s="282">
        <v>814</v>
      </c>
      <c r="P56" s="282">
        <v>814</v>
      </c>
      <c r="Q56" s="282">
        <v>806</v>
      </c>
      <c r="R56" s="282">
        <v>819</v>
      </c>
      <c r="S56" s="282">
        <v>804</v>
      </c>
      <c r="T56" s="282">
        <v>812</v>
      </c>
      <c r="U56" s="282">
        <v>806</v>
      </c>
      <c r="V56" s="282">
        <v>1032</v>
      </c>
      <c r="W56" s="282">
        <v>1072</v>
      </c>
      <c r="X56" s="282">
        <v>830</v>
      </c>
      <c r="Y56" s="282">
        <v>816</v>
      </c>
      <c r="Z56" s="282">
        <v>813</v>
      </c>
      <c r="AA56" s="282">
        <v>808</v>
      </c>
      <c r="AB56" s="282">
        <v>812</v>
      </c>
      <c r="AC56" s="282">
        <v>811</v>
      </c>
      <c r="AD56" s="282">
        <v>813</v>
      </c>
      <c r="AE56" s="282">
        <v>813</v>
      </c>
      <c r="AF56" s="282">
        <v>833</v>
      </c>
      <c r="AG56" s="282">
        <v>832</v>
      </c>
      <c r="AH56" s="282">
        <v>828</v>
      </c>
      <c r="AI56" s="282">
        <v>813</v>
      </c>
      <c r="AJ56" s="282">
        <v>818</v>
      </c>
      <c r="AK56" s="282">
        <v>809</v>
      </c>
      <c r="AL56" s="282">
        <v>819</v>
      </c>
      <c r="AM56" s="282">
        <v>1089</v>
      </c>
      <c r="AN56" s="282">
        <v>960</v>
      </c>
      <c r="AO56" s="282">
        <v>841</v>
      </c>
      <c r="AP56" s="282">
        <v>803</v>
      </c>
      <c r="AQ56" s="282">
        <v>828</v>
      </c>
      <c r="AR56" s="282">
        <v>815</v>
      </c>
      <c r="AS56" s="282">
        <v>822</v>
      </c>
      <c r="AT56" s="282">
        <v>816</v>
      </c>
      <c r="AU56" s="282">
        <v>803</v>
      </c>
      <c r="AV56" s="282">
        <v>816</v>
      </c>
      <c r="AW56" s="282">
        <v>1829</v>
      </c>
      <c r="AX56" s="282">
        <v>1681</v>
      </c>
      <c r="AY56" s="282">
        <v>807</v>
      </c>
      <c r="AZ56" s="282">
        <v>816</v>
      </c>
      <c r="BA56" s="282">
        <v>885</v>
      </c>
      <c r="BB56" s="282">
        <v>859</v>
      </c>
      <c r="BC56" s="282">
        <v>846</v>
      </c>
      <c r="BD56" s="282">
        <v>842</v>
      </c>
      <c r="BE56" s="282">
        <v>818</v>
      </c>
      <c r="BF56" s="282">
        <v>841</v>
      </c>
      <c r="BG56" s="282">
        <v>845</v>
      </c>
      <c r="BH56" s="282">
        <v>863</v>
      </c>
      <c r="BI56" s="282">
        <v>816</v>
      </c>
    </row>
    <row r="57" spans="1:61" ht="13.5">
      <c r="A57" s="284">
        <v>52</v>
      </c>
      <c r="B57" s="282">
        <v>820</v>
      </c>
      <c r="C57" s="282">
        <v>837</v>
      </c>
      <c r="D57" s="282">
        <v>839</v>
      </c>
      <c r="E57" s="282">
        <v>829</v>
      </c>
      <c r="F57" s="282">
        <v>826</v>
      </c>
      <c r="G57" s="282">
        <v>823</v>
      </c>
      <c r="H57" s="282">
        <v>824</v>
      </c>
      <c r="I57" s="282">
        <v>831</v>
      </c>
      <c r="J57" s="282">
        <v>830</v>
      </c>
      <c r="K57" s="282">
        <v>807</v>
      </c>
      <c r="L57" s="282">
        <v>1745</v>
      </c>
      <c r="M57" s="282">
        <v>1849</v>
      </c>
      <c r="N57" s="282">
        <v>803</v>
      </c>
      <c r="O57" s="282">
        <v>817</v>
      </c>
      <c r="P57" s="282">
        <v>815</v>
      </c>
      <c r="Q57" s="282">
        <v>807</v>
      </c>
      <c r="R57" s="282">
        <v>814</v>
      </c>
      <c r="S57" s="282">
        <v>801</v>
      </c>
      <c r="T57" s="282">
        <v>810</v>
      </c>
      <c r="U57" s="282">
        <v>807</v>
      </c>
      <c r="V57" s="282">
        <v>1006</v>
      </c>
      <c r="W57" s="282">
        <v>1035</v>
      </c>
      <c r="X57" s="282">
        <v>823</v>
      </c>
      <c r="Y57" s="282">
        <v>816</v>
      </c>
      <c r="Z57" s="282">
        <v>809</v>
      </c>
      <c r="AA57" s="282">
        <v>803</v>
      </c>
      <c r="AB57" s="282">
        <v>805</v>
      </c>
      <c r="AC57" s="282">
        <v>813</v>
      </c>
      <c r="AD57" s="282">
        <v>813</v>
      </c>
      <c r="AE57" s="282">
        <v>809</v>
      </c>
      <c r="AF57" s="282">
        <v>831</v>
      </c>
      <c r="AG57" s="282">
        <v>831</v>
      </c>
      <c r="AH57" s="282">
        <v>820</v>
      </c>
      <c r="AI57" s="282">
        <v>817</v>
      </c>
      <c r="AJ57" s="282">
        <v>818</v>
      </c>
      <c r="AK57" s="282">
        <v>809</v>
      </c>
      <c r="AL57" s="282">
        <v>823</v>
      </c>
      <c r="AM57" s="282">
        <v>1053</v>
      </c>
      <c r="AN57" s="282">
        <v>931</v>
      </c>
      <c r="AO57" s="282">
        <v>836</v>
      </c>
      <c r="AP57" s="282">
        <v>808</v>
      </c>
      <c r="AQ57" s="282">
        <v>822</v>
      </c>
      <c r="AR57" s="282">
        <v>816</v>
      </c>
      <c r="AS57" s="282">
        <v>821</v>
      </c>
      <c r="AT57" s="282">
        <v>815</v>
      </c>
      <c r="AU57" s="282">
        <v>806</v>
      </c>
      <c r="AV57" s="282">
        <v>819</v>
      </c>
      <c r="AW57" s="282">
        <v>1747</v>
      </c>
      <c r="AX57" s="282">
        <v>1597</v>
      </c>
      <c r="AY57" s="282">
        <v>810</v>
      </c>
      <c r="AZ57" s="282">
        <v>817</v>
      </c>
      <c r="BA57" s="282">
        <v>873</v>
      </c>
      <c r="BB57" s="282">
        <v>849</v>
      </c>
      <c r="BC57" s="282">
        <v>837</v>
      </c>
      <c r="BD57" s="282">
        <v>839</v>
      </c>
      <c r="BE57" s="282">
        <v>817</v>
      </c>
      <c r="BF57" s="282">
        <v>841</v>
      </c>
      <c r="BG57" s="282">
        <v>841</v>
      </c>
      <c r="BH57" s="282">
        <v>847</v>
      </c>
      <c r="BI57" s="282">
        <v>815</v>
      </c>
    </row>
    <row r="58" spans="1:61" ht="13.5">
      <c r="A58" s="284">
        <v>53</v>
      </c>
      <c r="B58" s="282">
        <v>821</v>
      </c>
      <c r="C58" s="282">
        <v>830</v>
      </c>
      <c r="D58" s="282">
        <v>839</v>
      </c>
      <c r="E58" s="282">
        <v>832</v>
      </c>
      <c r="F58" s="282">
        <v>824</v>
      </c>
      <c r="G58" s="282">
        <v>821</v>
      </c>
      <c r="H58" s="282">
        <v>825</v>
      </c>
      <c r="I58" s="282">
        <v>829</v>
      </c>
      <c r="J58" s="282">
        <v>820</v>
      </c>
      <c r="K58" s="282">
        <v>810</v>
      </c>
      <c r="L58" s="282">
        <v>1653</v>
      </c>
      <c r="M58" s="282">
        <v>1768</v>
      </c>
      <c r="N58" s="282">
        <v>800</v>
      </c>
      <c r="O58" s="282">
        <v>815</v>
      </c>
      <c r="P58" s="282">
        <v>816</v>
      </c>
      <c r="Q58" s="282">
        <v>806</v>
      </c>
      <c r="R58" s="282">
        <v>817</v>
      </c>
      <c r="S58" s="282">
        <v>804</v>
      </c>
      <c r="T58" s="282">
        <v>806</v>
      </c>
      <c r="U58" s="282">
        <v>806</v>
      </c>
      <c r="V58" s="282">
        <v>982</v>
      </c>
      <c r="W58" s="282">
        <v>1000</v>
      </c>
      <c r="X58" s="282">
        <v>821</v>
      </c>
      <c r="Y58" s="282">
        <v>808</v>
      </c>
      <c r="Z58" s="282">
        <v>808</v>
      </c>
      <c r="AA58" s="282">
        <v>805</v>
      </c>
      <c r="AB58" s="282">
        <v>804</v>
      </c>
      <c r="AC58" s="282">
        <v>809</v>
      </c>
      <c r="AD58" s="282">
        <v>812</v>
      </c>
      <c r="AE58" s="282">
        <v>810</v>
      </c>
      <c r="AF58" s="282">
        <v>834</v>
      </c>
      <c r="AG58" s="282">
        <v>830</v>
      </c>
      <c r="AH58" s="282">
        <v>825</v>
      </c>
      <c r="AI58" s="282">
        <v>817</v>
      </c>
      <c r="AJ58" s="282">
        <v>817</v>
      </c>
      <c r="AK58" s="282">
        <v>809</v>
      </c>
      <c r="AL58" s="282">
        <v>822</v>
      </c>
      <c r="AM58" s="282">
        <v>1017</v>
      </c>
      <c r="AN58" s="282">
        <v>912</v>
      </c>
      <c r="AO58" s="282">
        <v>828</v>
      </c>
      <c r="AP58" s="282">
        <v>804</v>
      </c>
      <c r="AQ58" s="282">
        <v>830</v>
      </c>
      <c r="AR58" s="282">
        <v>816</v>
      </c>
      <c r="AS58" s="282">
        <v>815</v>
      </c>
      <c r="AT58" s="282">
        <v>812</v>
      </c>
      <c r="AU58" s="282">
        <v>810</v>
      </c>
      <c r="AV58" s="282">
        <v>816</v>
      </c>
      <c r="AW58" s="282">
        <v>1675</v>
      </c>
      <c r="AX58" s="282">
        <v>1521</v>
      </c>
      <c r="AY58" s="282">
        <v>803</v>
      </c>
      <c r="AZ58" s="282">
        <v>815</v>
      </c>
      <c r="BA58" s="282">
        <v>860</v>
      </c>
      <c r="BB58" s="282">
        <v>842</v>
      </c>
      <c r="BC58" s="282">
        <v>829</v>
      </c>
      <c r="BD58" s="282">
        <v>831</v>
      </c>
      <c r="BE58" s="282">
        <v>819</v>
      </c>
      <c r="BF58" s="282">
        <v>841</v>
      </c>
      <c r="BG58" s="282">
        <v>839</v>
      </c>
      <c r="BH58" s="282">
        <v>844</v>
      </c>
      <c r="BI58" s="282">
        <v>811</v>
      </c>
    </row>
    <row r="59" spans="1:61" ht="13.5">
      <c r="A59" s="284">
        <v>54</v>
      </c>
      <c r="B59" s="282">
        <v>814</v>
      </c>
      <c r="C59" s="282">
        <v>825</v>
      </c>
      <c r="D59" s="282">
        <v>834</v>
      </c>
      <c r="E59" s="282">
        <v>831</v>
      </c>
      <c r="F59" s="282">
        <v>825</v>
      </c>
      <c r="G59" s="282">
        <v>818</v>
      </c>
      <c r="H59" s="282">
        <v>813</v>
      </c>
      <c r="I59" s="282">
        <v>828</v>
      </c>
      <c r="J59" s="282">
        <v>817</v>
      </c>
      <c r="K59" s="282">
        <v>804</v>
      </c>
      <c r="L59" s="282">
        <v>1577</v>
      </c>
      <c r="M59" s="282">
        <v>1693</v>
      </c>
      <c r="N59" s="282">
        <v>800</v>
      </c>
      <c r="O59" s="282">
        <v>814</v>
      </c>
      <c r="P59" s="282">
        <v>812</v>
      </c>
      <c r="Q59" s="282">
        <v>809</v>
      </c>
      <c r="R59" s="282">
        <v>816</v>
      </c>
      <c r="S59" s="282">
        <v>801</v>
      </c>
      <c r="T59" s="282">
        <v>808</v>
      </c>
      <c r="U59" s="282">
        <v>805</v>
      </c>
      <c r="V59" s="282">
        <v>954</v>
      </c>
      <c r="W59" s="282">
        <v>970</v>
      </c>
      <c r="X59" s="282">
        <v>828</v>
      </c>
      <c r="Y59" s="282">
        <v>813</v>
      </c>
      <c r="Z59" s="282">
        <v>810</v>
      </c>
      <c r="AA59" s="282">
        <v>804</v>
      </c>
      <c r="AB59" s="282">
        <v>807</v>
      </c>
      <c r="AC59" s="282">
        <v>808</v>
      </c>
      <c r="AD59" s="282">
        <v>814</v>
      </c>
      <c r="AE59" s="282">
        <v>807</v>
      </c>
      <c r="AF59" s="282">
        <v>830</v>
      </c>
      <c r="AG59" s="282">
        <v>827</v>
      </c>
      <c r="AH59" s="282">
        <v>822</v>
      </c>
      <c r="AI59" s="282">
        <v>820</v>
      </c>
      <c r="AJ59" s="282">
        <v>812</v>
      </c>
      <c r="AK59" s="282">
        <v>812</v>
      </c>
      <c r="AL59" s="282">
        <v>816</v>
      </c>
      <c r="AM59" s="282">
        <v>995</v>
      </c>
      <c r="AN59" s="282">
        <v>899</v>
      </c>
      <c r="AO59" s="282">
        <v>828</v>
      </c>
      <c r="AP59" s="282">
        <v>804</v>
      </c>
      <c r="AQ59" s="282">
        <v>825</v>
      </c>
      <c r="AR59" s="282">
        <v>813</v>
      </c>
      <c r="AS59" s="282">
        <v>819</v>
      </c>
      <c r="AT59" s="282">
        <v>812</v>
      </c>
      <c r="AU59" s="282">
        <v>804</v>
      </c>
      <c r="AV59" s="282">
        <v>811</v>
      </c>
      <c r="AW59" s="282">
        <v>1603</v>
      </c>
      <c r="AX59" s="282">
        <v>1451</v>
      </c>
      <c r="AY59" s="282">
        <v>804</v>
      </c>
      <c r="AZ59" s="282">
        <v>815</v>
      </c>
      <c r="BA59" s="282">
        <v>850</v>
      </c>
      <c r="BB59" s="282">
        <v>837</v>
      </c>
      <c r="BC59" s="282">
        <v>832</v>
      </c>
      <c r="BD59" s="282">
        <v>836</v>
      </c>
      <c r="BE59" s="282">
        <v>817</v>
      </c>
      <c r="BF59" s="282">
        <v>839</v>
      </c>
      <c r="BG59" s="282">
        <v>835</v>
      </c>
      <c r="BH59" s="282">
        <v>832</v>
      </c>
      <c r="BI59" s="282">
        <v>810</v>
      </c>
    </row>
    <row r="60" spans="1:61" ht="13.5">
      <c r="A60" s="284">
        <v>55</v>
      </c>
      <c r="B60" s="282">
        <v>817</v>
      </c>
      <c r="C60" s="282">
        <v>817</v>
      </c>
      <c r="D60" s="282">
        <v>830</v>
      </c>
      <c r="E60" s="282">
        <v>825</v>
      </c>
      <c r="F60" s="282">
        <v>821</v>
      </c>
      <c r="G60" s="282">
        <v>816</v>
      </c>
      <c r="H60" s="282">
        <v>815</v>
      </c>
      <c r="I60" s="282">
        <v>817</v>
      </c>
      <c r="J60" s="282">
        <v>813</v>
      </c>
      <c r="K60" s="282">
        <v>803</v>
      </c>
      <c r="L60" s="282">
        <v>1514</v>
      </c>
      <c r="M60" s="282">
        <v>1626</v>
      </c>
      <c r="N60" s="282">
        <v>803</v>
      </c>
      <c r="O60" s="282">
        <v>813</v>
      </c>
      <c r="P60" s="282">
        <v>810</v>
      </c>
      <c r="Q60" s="282">
        <v>803</v>
      </c>
      <c r="R60" s="282">
        <v>812</v>
      </c>
      <c r="S60" s="282">
        <v>800</v>
      </c>
      <c r="T60" s="282">
        <v>805</v>
      </c>
      <c r="U60" s="282">
        <v>808</v>
      </c>
      <c r="V60" s="282">
        <v>931</v>
      </c>
      <c r="W60" s="282">
        <v>949</v>
      </c>
      <c r="X60" s="282">
        <v>824</v>
      </c>
      <c r="Y60" s="282">
        <v>808</v>
      </c>
      <c r="Z60" s="282">
        <v>810</v>
      </c>
      <c r="AA60" s="282">
        <v>799</v>
      </c>
      <c r="AB60" s="282">
        <v>808</v>
      </c>
      <c r="AC60" s="282">
        <v>805</v>
      </c>
      <c r="AD60" s="282">
        <v>809</v>
      </c>
      <c r="AE60" s="282">
        <v>812</v>
      </c>
      <c r="AF60" s="282">
        <v>833</v>
      </c>
      <c r="AG60" s="282">
        <v>831</v>
      </c>
      <c r="AH60" s="282">
        <v>823</v>
      </c>
      <c r="AI60" s="282">
        <v>819</v>
      </c>
      <c r="AJ60" s="282">
        <v>814</v>
      </c>
      <c r="AK60" s="282">
        <v>809</v>
      </c>
      <c r="AL60" s="282">
        <v>817</v>
      </c>
      <c r="AM60" s="282">
        <v>964</v>
      </c>
      <c r="AN60" s="282">
        <v>889</v>
      </c>
      <c r="AO60" s="282">
        <v>825</v>
      </c>
      <c r="AP60" s="282">
        <v>811</v>
      </c>
      <c r="AQ60" s="282">
        <v>826</v>
      </c>
      <c r="AR60" s="282">
        <v>814</v>
      </c>
      <c r="AS60" s="282">
        <v>814</v>
      </c>
      <c r="AT60" s="282">
        <v>815</v>
      </c>
      <c r="AU60" s="282">
        <v>806</v>
      </c>
      <c r="AV60" s="282">
        <v>810</v>
      </c>
      <c r="AW60" s="282">
        <v>1533</v>
      </c>
      <c r="AX60" s="282">
        <v>1382</v>
      </c>
      <c r="AY60" s="282">
        <v>804</v>
      </c>
      <c r="AZ60" s="282">
        <v>815</v>
      </c>
      <c r="BA60" s="282">
        <v>840</v>
      </c>
      <c r="BB60" s="282">
        <v>835</v>
      </c>
      <c r="BC60" s="282">
        <v>835</v>
      </c>
      <c r="BD60" s="282">
        <v>832</v>
      </c>
      <c r="BE60" s="282">
        <v>821</v>
      </c>
      <c r="BF60" s="282">
        <v>833</v>
      </c>
      <c r="BG60" s="282">
        <v>831</v>
      </c>
      <c r="BH60" s="282">
        <v>831</v>
      </c>
      <c r="BI60" s="282">
        <v>809</v>
      </c>
    </row>
    <row r="61" spans="1:61" ht="13.5">
      <c r="A61" s="284">
        <v>56</v>
      </c>
      <c r="B61" s="282">
        <v>816</v>
      </c>
      <c r="C61" s="282">
        <v>817</v>
      </c>
      <c r="D61" s="282">
        <v>826</v>
      </c>
      <c r="E61" s="282">
        <v>822</v>
      </c>
      <c r="F61" s="282">
        <v>819</v>
      </c>
      <c r="G61" s="282">
        <v>820</v>
      </c>
      <c r="H61" s="282">
        <v>822</v>
      </c>
      <c r="I61" s="282">
        <v>820</v>
      </c>
      <c r="J61" s="282">
        <v>811</v>
      </c>
      <c r="K61" s="282">
        <v>801</v>
      </c>
      <c r="L61" s="282">
        <v>1443</v>
      </c>
      <c r="M61" s="282">
        <v>1564</v>
      </c>
      <c r="N61" s="282">
        <v>801</v>
      </c>
      <c r="O61" s="282">
        <v>815</v>
      </c>
      <c r="P61" s="282">
        <v>810</v>
      </c>
      <c r="Q61" s="282">
        <v>804</v>
      </c>
      <c r="R61" s="282">
        <v>816</v>
      </c>
      <c r="S61" s="282">
        <v>801</v>
      </c>
      <c r="T61" s="282">
        <v>809</v>
      </c>
      <c r="U61" s="282">
        <v>805</v>
      </c>
      <c r="V61" s="282">
        <v>919</v>
      </c>
      <c r="W61" s="282">
        <v>935</v>
      </c>
      <c r="X61" s="282">
        <v>821</v>
      </c>
      <c r="Y61" s="282">
        <v>808</v>
      </c>
      <c r="Z61" s="282">
        <v>810</v>
      </c>
      <c r="AA61" s="282">
        <v>800</v>
      </c>
      <c r="AB61" s="282">
        <v>809</v>
      </c>
      <c r="AC61" s="282">
        <v>804</v>
      </c>
      <c r="AD61" s="282">
        <v>812</v>
      </c>
      <c r="AE61" s="282">
        <v>807</v>
      </c>
      <c r="AF61" s="282">
        <v>834</v>
      </c>
      <c r="AG61" s="282">
        <v>826</v>
      </c>
      <c r="AH61" s="282">
        <v>822</v>
      </c>
      <c r="AI61" s="282">
        <v>811</v>
      </c>
      <c r="AJ61" s="282">
        <v>813</v>
      </c>
      <c r="AK61" s="282">
        <v>804</v>
      </c>
      <c r="AL61" s="282">
        <v>815</v>
      </c>
      <c r="AM61" s="282">
        <v>935</v>
      </c>
      <c r="AN61" s="282">
        <v>875</v>
      </c>
      <c r="AO61" s="282">
        <v>825</v>
      </c>
      <c r="AP61" s="282">
        <v>806</v>
      </c>
      <c r="AQ61" s="282">
        <v>822</v>
      </c>
      <c r="AR61" s="282">
        <v>813</v>
      </c>
      <c r="AS61" s="282">
        <v>815</v>
      </c>
      <c r="AT61" s="282">
        <v>815</v>
      </c>
      <c r="AU61" s="282">
        <v>800</v>
      </c>
      <c r="AV61" s="282">
        <v>810</v>
      </c>
      <c r="AW61" s="282">
        <v>1467</v>
      </c>
      <c r="AX61" s="282">
        <v>1336</v>
      </c>
      <c r="AY61" s="282">
        <v>799</v>
      </c>
      <c r="AZ61" s="282">
        <v>807</v>
      </c>
      <c r="BA61" s="282">
        <v>836</v>
      </c>
      <c r="BB61" s="282">
        <v>830</v>
      </c>
      <c r="BC61" s="282">
        <v>831</v>
      </c>
      <c r="BD61" s="282">
        <v>828</v>
      </c>
      <c r="BE61" s="282">
        <v>815</v>
      </c>
      <c r="BF61" s="282">
        <v>833</v>
      </c>
      <c r="BG61" s="282">
        <v>832</v>
      </c>
      <c r="BH61" s="282">
        <v>828</v>
      </c>
      <c r="BI61" s="282">
        <v>813</v>
      </c>
    </row>
    <row r="62" spans="1:61" ht="13.5">
      <c r="A62" s="284">
        <v>57</v>
      </c>
      <c r="B62" s="282">
        <v>817</v>
      </c>
      <c r="C62" s="282">
        <v>809</v>
      </c>
      <c r="D62" s="282">
        <v>827</v>
      </c>
      <c r="E62" s="282">
        <v>822</v>
      </c>
      <c r="F62" s="282">
        <v>818</v>
      </c>
      <c r="G62" s="282">
        <v>814</v>
      </c>
      <c r="H62" s="282">
        <v>814</v>
      </c>
      <c r="I62" s="282">
        <v>817</v>
      </c>
      <c r="J62" s="282">
        <v>806</v>
      </c>
      <c r="K62" s="282">
        <v>804</v>
      </c>
      <c r="L62" s="282">
        <v>1375</v>
      </c>
      <c r="M62" s="282">
        <v>1500</v>
      </c>
      <c r="N62" s="282">
        <v>798</v>
      </c>
      <c r="O62" s="282">
        <v>814</v>
      </c>
      <c r="P62" s="282">
        <v>809</v>
      </c>
      <c r="Q62" s="282">
        <v>807</v>
      </c>
      <c r="R62" s="282">
        <v>813</v>
      </c>
      <c r="S62" s="282">
        <v>798</v>
      </c>
      <c r="T62" s="282">
        <v>802</v>
      </c>
      <c r="U62" s="282">
        <v>799</v>
      </c>
      <c r="V62" s="282">
        <v>903</v>
      </c>
      <c r="W62" s="282">
        <v>917</v>
      </c>
      <c r="X62" s="282">
        <v>820</v>
      </c>
      <c r="Y62" s="282">
        <v>810</v>
      </c>
      <c r="Z62" s="282">
        <v>809</v>
      </c>
      <c r="AA62" s="282">
        <v>802</v>
      </c>
      <c r="AB62" s="282">
        <v>808</v>
      </c>
      <c r="AC62" s="282">
        <v>803</v>
      </c>
      <c r="AD62" s="282">
        <v>807</v>
      </c>
      <c r="AE62" s="282">
        <v>811</v>
      </c>
      <c r="AF62" s="282">
        <v>830</v>
      </c>
      <c r="AG62" s="282">
        <v>828</v>
      </c>
      <c r="AH62" s="282">
        <v>822</v>
      </c>
      <c r="AI62" s="282">
        <v>810</v>
      </c>
      <c r="AJ62" s="282">
        <v>812</v>
      </c>
      <c r="AK62" s="282">
        <v>808</v>
      </c>
      <c r="AL62" s="282">
        <v>816</v>
      </c>
      <c r="AM62" s="282">
        <v>921</v>
      </c>
      <c r="AN62" s="282">
        <v>861</v>
      </c>
      <c r="AO62" s="282">
        <v>817</v>
      </c>
      <c r="AP62" s="282">
        <v>799</v>
      </c>
      <c r="AQ62" s="282">
        <v>823</v>
      </c>
      <c r="AR62" s="282">
        <v>808</v>
      </c>
      <c r="AS62" s="282">
        <v>815</v>
      </c>
      <c r="AT62" s="282">
        <v>811</v>
      </c>
      <c r="AU62" s="282">
        <v>805</v>
      </c>
      <c r="AV62" s="282">
        <v>807</v>
      </c>
      <c r="AW62" s="282">
        <v>1417</v>
      </c>
      <c r="AX62" s="282">
        <v>1281</v>
      </c>
      <c r="AY62" s="282">
        <v>796</v>
      </c>
      <c r="AZ62" s="282">
        <v>813</v>
      </c>
      <c r="BA62" s="282">
        <v>833</v>
      </c>
      <c r="BB62" s="282">
        <v>829</v>
      </c>
      <c r="BC62" s="282">
        <v>828</v>
      </c>
      <c r="BD62" s="282">
        <v>827</v>
      </c>
      <c r="BE62" s="282">
        <v>808</v>
      </c>
      <c r="BF62" s="282">
        <v>833</v>
      </c>
      <c r="BG62" s="282">
        <v>831</v>
      </c>
      <c r="BH62" s="282">
        <v>829</v>
      </c>
      <c r="BI62" s="282">
        <v>809</v>
      </c>
    </row>
    <row r="63" spans="1:61" ht="13.5">
      <c r="A63" s="284">
        <v>58</v>
      </c>
      <c r="B63" s="282">
        <v>817</v>
      </c>
      <c r="C63" s="282">
        <v>809</v>
      </c>
      <c r="D63" s="282">
        <v>826</v>
      </c>
      <c r="E63" s="282">
        <v>822</v>
      </c>
      <c r="F63" s="282">
        <v>821</v>
      </c>
      <c r="G63" s="282">
        <v>811</v>
      </c>
      <c r="H63" s="282">
        <v>810</v>
      </c>
      <c r="I63" s="282">
        <v>819</v>
      </c>
      <c r="J63" s="282">
        <v>808</v>
      </c>
      <c r="K63" s="282">
        <v>805</v>
      </c>
      <c r="L63" s="282">
        <v>1326</v>
      </c>
      <c r="M63" s="282">
        <v>1443</v>
      </c>
      <c r="N63" s="282">
        <v>798</v>
      </c>
      <c r="O63" s="282">
        <v>811</v>
      </c>
      <c r="P63" s="282">
        <v>805</v>
      </c>
      <c r="Q63" s="282">
        <v>805</v>
      </c>
      <c r="R63" s="282">
        <v>817</v>
      </c>
      <c r="S63" s="282">
        <v>797</v>
      </c>
      <c r="T63" s="282">
        <v>805</v>
      </c>
      <c r="U63" s="282">
        <v>803</v>
      </c>
      <c r="V63" s="282">
        <v>895</v>
      </c>
      <c r="W63" s="282">
        <v>900</v>
      </c>
      <c r="X63" s="282">
        <v>825</v>
      </c>
      <c r="Y63" s="282">
        <v>808</v>
      </c>
      <c r="Z63" s="282">
        <v>808</v>
      </c>
      <c r="AA63" s="282">
        <v>800</v>
      </c>
      <c r="AB63" s="282">
        <v>805</v>
      </c>
      <c r="AC63" s="282">
        <v>803</v>
      </c>
      <c r="AD63" s="282">
        <v>809</v>
      </c>
      <c r="AE63" s="282">
        <v>812</v>
      </c>
      <c r="AF63" s="282">
        <v>829</v>
      </c>
      <c r="AG63" s="282">
        <v>824</v>
      </c>
      <c r="AH63" s="282">
        <v>821</v>
      </c>
      <c r="AI63" s="282">
        <v>812</v>
      </c>
      <c r="AJ63" s="282">
        <v>813</v>
      </c>
      <c r="AK63" s="282">
        <v>802</v>
      </c>
      <c r="AL63" s="282">
        <v>817</v>
      </c>
      <c r="AM63" s="282">
        <v>905</v>
      </c>
      <c r="AN63" s="282">
        <v>856</v>
      </c>
      <c r="AO63" s="282">
        <v>823</v>
      </c>
      <c r="AP63" s="282">
        <v>806</v>
      </c>
      <c r="AQ63" s="282">
        <v>824</v>
      </c>
      <c r="AR63" s="282">
        <v>807</v>
      </c>
      <c r="AS63" s="282">
        <v>815</v>
      </c>
      <c r="AT63" s="282">
        <v>814</v>
      </c>
      <c r="AU63" s="282">
        <v>799</v>
      </c>
      <c r="AV63" s="282">
        <v>805</v>
      </c>
      <c r="AW63" s="282">
        <v>1359</v>
      </c>
      <c r="AX63" s="282">
        <v>1232</v>
      </c>
      <c r="AY63" s="282">
        <v>796</v>
      </c>
      <c r="AZ63" s="282">
        <v>816</v>
      </c>
      <c r="BA63" s="282">
        <v>830</v>
      </c>
      <c r="BB63" s="282">
        <v>826</v>
      </c>
      <c r="BC63" s="282">
        <v>828</v>
      </c>
      <c r="BD63" s="282">
        <v>825</v>
      </c>
      <c r="BE63" s="282">
        <v>813</v>
      </c>
      <c r="BF63" s="282">
        <v>832</v>
      </c>
      <c r="BG63" s="282">
        <v>829</v>
      </c>
      <c r="BH63" s="282">
        <v>825</v>
      </c>
      <c r="BI63" s="282">
        <v>810</v>
      </c>
    </row>
    <row r="64" spans="1:61" ht="13.5">
      <c r="A64" s="284">
        <v>59</v>
      </c>
      <c r="B64" s="282">
        <v>815</v>
      </c>
      <c r="C64" s="282">
        <v>805</v>
      </c>
      <c r="D64" s="282">
        <v>818</v>
      </c>
      <c r="E64" s="282">
        <v>823</v>
      </c>
      <c r="F64" s="282">
        <v>815</v>
      </c>
      <c r="G64" s="282">
        <v>814</v>
      </c>
      <c r="H64" s="282">
        <v>814</v>
      </c>
      <c r="I64" s="282">
        <v>814</v>
      </c>
      <c r="J64" s="282">
        <v>804</v>
      </c>
      <c r="K64" s="282">
        <v>802</v>
      </c>
      <c r="L64" s="282">
        <v>1269</v>
      </c>
      <c r="M64" s="282">
        <v>1393</v>
      </c>
      <c r="N64" s="282">
        <v>797</v>
      </c>
      <c r="O64" s="282">
        <v>812</v>
      </c>
      <c r="P64" s="282">
        <v>809</v>
      </c>
      <c r="Q64" s="282">
        <v>802</v>
      </c>
      <c r="R64" s="282">
        <v>809</v>
      </c>
      <c r="S64" s="282">
        <v>795</v>
      </c>
      <c r="T64" s="282">
        <v>807</v>
      </c>
      <c r="U64" s="282">
        <v>802</v>
      </c>
      <c r="V64" s="282">
        <v>886</v>
      </c>
      <c r="W64" s="282">
        <v>886</v>
      </c>
      <c r="X64" s="282">
        <v>819</v>
      </c>
      <c r="Y64" s="282">
        <v>806</v>
      </c>
      <c r="Z64" s="282">
        <v>812</v>
      </c>
      <c r="AA64" s="282">
        <v>799</v>
      </c>
      <c r="AB64" s="282">
        <v>802</v>
      </c>
      <c r="AC64" s="282">
        <v>803</v>
      </c>
      <c r="AD64" s="282">
        <v>804</v>
      </c>
      <c r="AE64" s="282">
        <v>812</v>
      </c>
      <c r="AF64" s="282">
        <v>829</v>
      </c>
      <c r="AG64" s="282">
        <v>820</v>
      </c>
      <c r="AH64" s="282">
        <v>820</v>
      </c>
      <c r="AI64" s="282">
        <v>814</v>
      </c>
      <c r="AJ64" s="282">
        <v>809</v>
      </c>
      <c r="AK64" s="282">
        <v>805</v>
      </c>
      <c r="AL64" s="282">
        <v>816</v>
      </c>
      <c r="AM64" s="282">
        <v>890</v>
      </c>
      <c r="AN64" s="282">
        <v>850</v>
      </c>
      <c r="AO64" s="282">
        <v>818</v>
      </c>
      <c r="AP64" s="282">
        <v>799</v>
      </c>
      <c r="AQ64" s="282">
        <v>822</v>
      </c>
      <c r="AR64" s="282">
        <v>812</v>
      </c>
      <c r="AS64" s="282">
        <v>818</v>
      </c>
      <c r="AT64" s="282">
        <v>806</v>
      </c>
      <c r="AU64" s="282">
        <v>802</v>
      </c>
      <c r="AV64" s="282">
        <v>806</v>
      </c>
      <c r="AW64" s="282">
        <v>1314</v>
      </c>
      <c r="AX64" s="282">
        <v>1181</v>
      </c>
      <c r="AY64" s="282">
        <v>799</v>
      </c>
      <c r="AZ64" s="282">
        <v>811</v>
      </c>
      <c r="BA64" s="282">
        <v>831</v>
      </c>
      <c r="BB64" s="282">
        <v>823</v>
      </c>
      <c r="BC64" s="282">
        <v>830</v>
      </c>
      <c r="BD64" s="282">
        <v>827</v>
      </c>
      <c r="BE64" s="282">
        <v>811</v>
      </c>
      <c r="BF64" s="282">
        <v>830</v>
      </c>
      <c r="BG64" s="282">
        <v>830</v>
      </c>
      <c r="BH64" s="282">
        <v>822</v>
      </c>
      <c r="BI64" s="282">
        <v>813</v>
      </c>
    </row>
    <row r="65" spans="1:61" ht="13.5">
      <c r="A65" s="285">
        <v>60</v>
      </c>
      <c r="B65" s="282">
        <v>812</v>
      </c>
      <c r="C65" s="282">
        <v>807</v>
      </c>
      <c r="D65" s="282">
        <v>818</v>
      </c>
      <c r="E65" s="282">
        <v>819</v>
      </c>
      <c r="F65" s="282">
        <v>813</v>
      </c>
      <c r="G65" s="282">
        <v>816</v>
      </c>
      <c r="H65" s="282">
        <v>816</v>
      </c>
      <c r="I65" s="282">
        <v>811</v>
      </c>
      <c r="J65" s="282">
        <v>799</v>
      </c>
      <c r="K65" s="282">
        <v>801</v>
      </c>
      <c r="L65" s="282">
        <v>1225</v>
      </c>
      <c r="M65" s="282">
        <v>1336</v>
      </c>
      <c r="N65" s="282">
        <v>798</v>
      </c>
      <c r="O65" s="282">
        <v>810</v>
      </c>
      <c r="P65" s="282">
        <v>808</v>
      </c>
      <c r="Q65" s="282">
        <v>801</v>
      </c>
      <c r="R65" s="282">
        <v>815</v>
      </c>
      <c r="S65" s="282">
        <v>796</v>
      </c>
      <c r="T65" s="282">
        <v>807</v>
      </c>
      <c r="U65" s="282">
        <v>804</v>
      </c>
      <c r="V65" s="282">
        <v>870</v>
      </c>
      <c r="W65" s="282">
        <v>870</v>
      </c>
      <c r="X65" s="282">
        <v>819</v>
      </c>
      <c r="Y65" s="282">
        <v>808</v>
      </c>
      <c r="Z65" s="282">
        <v>804</v>
      </c>
      <c r="AA65" s="282">
        <v>802</v>
      </c>
      <c r="AB65" s="282">
        <v>802</v>
      </c>
      <c r="AC65" s="282">
        <v>804</v>
      </c>
      <c r="AD65" s="282">
        <v>806</v>
      </c>
      <c r="AE65" s="282">
        <v>808</v>
      </c>
      <c r="AF65" s="282">
        <v>825</v>
      </c>
      <c r="AG65" s="282">
        <v>820</v>
      </c>
      <c r="AH65" s="282">
        <v>816</v>
      </c>
      <c r="AI65" s="282">
        <v>814</v>
      </c>
      <c r="AJ65" s="282">
        <v>809</v>
      </c>
      <c r="AK65" s="282">
        <v>802</v>
      </c>
      <c r="AL65" s="282">
        <v>813</v>
      </c>
      <c r="AM65" s="282">
        <v>880</v>
      </c>
      <c r="AN65" s="282">
        <v>845</v>
      </c>
      <c r="AO65" s="282">
        <v>819</v>
      </c>
      <c r="AP65" s="282">
        <v>800</v>
      </c>
      <c r="AQ65" s="282">
        <v>823</v>
      </c>
      <c r="AR65" s="282">
        <v>813</v>
      </c>
      <c r="AS65" s="282">
        <v>810</v>
      </c>
      <c r="AT65" s="282">
        <v>810</v>
      </c>
      <c r="AU65" s="282">
        <v>803</v>
      </c>
      <c r="AV65" s="282">
        <v>806</v>
      </c>
      <c r="AW65" s="282">
        <v>1268</v>
      </c>
      <c r="AX65" s="282">
        <v>1142</v>
      </c>
      <c r="AY65" s="282">
        <v>801</v>
      </c>
      <c r="AZ65" s="282">
        <v>805</v>
      </c>
      <c r="BA65" s="282">
        <v>826</v>
      </c>
      <c r="BB65" s="282">
        <v>820</v>
      </c>
      <c r="BC65" s="282">
        <v>825</v>
      </c>
      <c r="BD65" s="282">
        <v>827</v>
      </c>
      <c r="BE65" s="282">
        <v>813</v>
      </c>
      <c r="BF65" s="282">
        <v>834</v>
      </c>
      <c r="BG65" s="282">
        <v>819</v>
      </c>
      <c r="BH65" s="282">
        <v>820</v>
      </c>
      <c r="BI65" s="282">
        <v>810</v>
      </c>
    </row>
    <row r="66" spans="2:61" ht="13.5">
      <c r="B66" s="417">
        <v>817</v>
      </c>
      <c r="C66" s="417">
        <v>804</v>
      </c>
      <c r="D66" s="417">
        <v>818</v>
      </c>
      <c r="E66" s="417">
        <v>813</v>
      </c>
      <c r="F66" s="417">
        <v>816</v>
      </c>
      <c r="G66" s="417">
        <v>817</v>
      </c>
      <c r="H66" s="417">
        <v>812</v>
      </c>
      <c r="I66" s="417">
        <v>807</v>
      </c>
      <c r="J66" s="417">
        <v>800</v>
      </c>
      <c r="K66" s="417">
        <v>804</v>
      </c>
      <c r="L66" s="417">
        <v>1178</v>
      </c>
      <c r="M66" s="417">
        <v>1295</v>
      </c>
      <c r="N66" s="417">
        <v>794</v>
      </c>
      <c r="O66" s="417">
        <v>810</v>
      </c>
      <c r="P66" s="417">
        <v>807</v>
      </c>
      <c r="Q66" s="417">
        <v>799</v>
      </c>
      <c r="R66" s="417">
        <v>814</v>
      </c>
      <c r="S66" s="417">
        <v>792</v>
      </c>
      <c r="T66" s="417">
        <v>805</v>
      </c>
      <c r="U66" s="417">
        <v>804</v>
      </c>
      <c r="V66" s="417">
        <v>866</v>
      </c>
      <c r="W66" s="417">
        <v>865</v>
      </c>
      <c r="X66" s="417">
        <v>822</v>
      </c>
      <c r="Y66" s="417">
        <v>807</v>
      </c>
      <c r="Z66" s="417">
        <v>808</v>
      </c>
      <c r="AA66" s="417">
        <v>800</v>
      </c>
      <c r="AB66" s="417">
        <v>806</v>
      </c>
      <c r="AC66" s="417">
        <v>803</v>
      </c>
      <c r="AD66" s="417">
        <v>810</v>
      </c>
      <c r="AE66" s="417">
        <v>807</v>
      </c>
      <c r="AF66" s="417">
        <v>830</v>
      </c>
      <c r="AG66" s="417">
        <v>823</v>
      </c>
      <c r="AH66" s="417">
        <v>825</v>
      </c>
      <c r="AI66" s="417">
        <v>814</v>
      </c>
      <c r="AJ66" s="417">
        <v>809</v>
      </c>
      <c r="AK66" s="417">
        <v>804</v>
      </c>
      <c r="AL66" s="417">
        <v>812</v>
      </c>
      <c r="AM66" s="417">
        <v>872</v>
      </c>
      <c r="AN66" s="417">
        <v>839</v>
      </c>
      <c r="AO66" s="417">
        <v>819</v>
      </c>
      <c r="AP66" s="417">
        <v>806</v>
      </c>
      <c r="AQ66" s="417">
        <v>825</v>
      </c>
      <c r="AR66" s="417">
        <v>807</v>
      </c>
      <c r="AS66" s="417">
        <v>815</v>
      </c>
      <c r="AT66" s="417">
        <v>809</v>
      </c>
      <c r="AU66" s="417">
        <v>802</v>
      </c>
      <c r="AV66" s="417">
        <v>807</v>
      </c>
      <c r="AW66" s="417">
        <v>1221</v>
      </c>
      <c r="AX66" s="417">
        <v>1105</v>
      </c>
      <c r="AY66" s="417">
        <v>798</v>
      </c>
      <c r="AZ66" s="417">
        <v>813</v>
      </c>
      <c r="BA66" s="417">
        <v>829</v>
      </c>
      <c r="BB66" s="417">
        <v>822</v>
      </c>
      <c r="BC66" s="417">
        <v>823</v>
      </c>
      <c r="BD66" s="417">
        <v>828</v>
      </c>
      <c r="BE66" s="417">
        <v>808</v>
      </c>
      <c r="BF66" s="417">
        <v>830</v>
      </c>
      <c r="BG66" s="417">
        <v>822</v>
      </c>
      <c r="BH66" s="417">
        <v>819</v>
      </c>
      <c r="BI66" s="417">
        <v>808</v>
      </c>
    </row>
  </sheetData>
  <sheetProtection password="BD4D" sheet="1" objects="1" scenarios="1"/>
  <printOptions/>
  <pageMargins left="0.7" right="0.7" top="0.75" bottom="0.75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I71"/>
  <sheetViews>
    <sheetView workbookViewId="0" topLeftCell="X1">
      <pane ySplit="6" topLeftCell="A51" activePane="bottomLeft" state="frozen"/>
      <selection pane="bottomLeft" activeCell="AF69" sqref="AF69"/>
    </sheetView>
  </sheetViews>
  <sheetFormatPr defaultColWidth="9.00390625" defaultRowHeight="13.5"/>
  <cols>
    <col min="1" max="16384" width="9.00390625" style="1" customWidth="1"/>
  </cols>
  <sheetData>
    <row r="1" ht="17">
      <c r="A1" s="2" t="s">
        <v>241</v>
      </c>
    </row>
    <row r="2" ht="17">
      <c r="A2" s="2"/>
    </row>
    <row r="3" ht="18" thickBot="1">
      <c r="A3" s="2" t="s">
        <v>25</v>
      </c>
    </row>
    <row r="4" spans="1:61" ht="13.5">
      <c r="A4" s="441" t="s">
        <v>189</v>
      </c>
      <c r="B4" s="443" t="s">
        <v>190</v>
      </c>
      <c r="C4" s="444"/>
      <c r="D4" s="444"/>
      <c r="E4" s="445"/>
      <c r="F4" s="449" t="s">
        <v>191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38" t="str">
        <f>'1. 実験内容を入力するシート'!A16</f>
        <v>キュウリ</v>
      </c>
      <c r="W4" s="439"/>
      <c r="X4" s="439"/>
      <c r="Y4" s="440"/>
      <c r="Z4" s="438" t="str">
        <f>'1. 実験内容を入力するシート'!A17</f>
        <v>レタス</v>
      </c>
      <c r="AA4" s="439"/>
      <c r="AB4" s="439"/>
      <c r="AC4" s="440"/>
      <c r="AD4" s="438" t="str">
        <f>'1. 実験内容を入力するシート'!A18</f>
        <v>3</v>
      </c>
      <c r="AE4" s="439"/>
      <c r="AF4" s="439"/>
      <c r="AG4" s="440"/>
      <c r="AH4" s="438" t="str">
        <f>'1. 実験内容を入力するシート'!A19</f>
        <v>4</v>
      </c>
      <c r="AI4" s="439"/>
      <c r="AJ4" s="439"/>
      <c r="AK4" s="440"/>
      <c r="AL4" s="438" t="str">
        <f>'1. 実験内容を入力するシート'!A20</f>
        <v>5</v>
      </c>
      <c r="AM4" s="439"/>
      <c r="AN4" s="439"/>
      <c r="AO4" s="440"/>
      <c r="AP4" s="438" t="str">
        <f>'1. 実験内容を入力するシート'!A21</f>
        <v>6</v>
      </c>
      <c r="AQ4" s="439"/>
      <c r="AR4" s="439"/>
      <c r="AS4" s="440"/>
      <c r="AT4" s="438" t="str">
        <f>'1. 実験内容を入力するシート'!A22</f>
        <v>7</v>
      </c>
      <c r="AU4" s="439"/>
      <c r="AV4" s="439"/>
      <c r="AW4" s="440"/>
      <c r="AX4" s="438" t="str">
        <f>'1. 実験内容を入力するシート'!A23</f>
        <v>8</v>
      </c>
      <c r="AY4" s="439"/>
      <c r="AZ4" s="439"/>
      <c r="BA4" s="440"/>
      <c r="BB4" s="438">
        <f>'1. 実験内容を入力するシート'!A24</f>
        <v>9</v>
      </c>
      <c r="BC4" s="439"/>
      <c r="BD4" s="439"/>
      <c r="BE4" s="440"/>
      <c r="BF4" s="429" t="s">
        <v>253</v>
      </c>
      <c r="BG4" s="430"/>
      <c r="BH4" s="431" t="s">
        <v>254</v>
      </c>
      <c r="BI4" s="432"/>
    </row>
    <row r="5" spans="1:61" ht="14.25" customHeight="1">
      <c r="A5" s="442"/>
      <c r="B5" s="446"/>
      <c r="C5" s="447"/>
      <c r="D5" s="447"/>
      <c r="E5" s="448"/>
      <c r="F5" s="452" t="str">
        <f>ROUND('1. 実験内容を入力するシート'!D32,2)&amp;"uM"</f>
        <v>19.98uM</v>
      </c>
      <c r="G5" s="453"/>
      <c r="H5" s="453"/>
      <c r="I5" s="454"/>
      <c r="J5" s="455" t="str">
        <f>ROUND('1. 実験内容を入力するシート'!C32,2)&amp;"uM"</f>
        <v>39.95uM</v>
      </c>
      <c r="K5" s="453"/>
      <c r="L5" s="453"/>
      <c r="M5" s="454"/>
      <c r="N5" s="455" t="str">
        <f>ROUND('1. 実験内容を入力するシート'!B32,2)&amp;"uM"</f>
        <v>79.91uM</v>
      </c>
      <c r="O5" s="453"/>
      <c r="P5" s="453"/>
      <c r="Q5" s="454"/>
      <c r="R5" s="455" t="str">
        <f>ROUND('1. 実験内容を入力するシート'!A32,2)&amp;"uM"</f>
        <v>159.81uM</v>
      </c>
      <c r="S5" s="453"/>
      <c r="T5" s="453"/>
      <c r="U5" s="456"/>
      <c r="V5" s="433">
        <f>'1. 実験内容を入力するシート'!C16</f>
        <v>60</v>
      </c>
      <c r="W5" s="434"/>
      <c r="X5" s="436">
        <f>'1. 実験内容を入力するシート'!D16</f>
        <v>120</v>
      </c>
      <c r="Y5" s="437"/>
      <c r="Z5" s="435">
        <f>'1. 実験内容を入力するシート'!C17</f>
        <v>44</v>
      </c>
      <c r="AA5" s="434"/>
      <c r="AB5" s="436">
        <f>'1. 実験内容を入力するシート'!D17</f>
        <v>88</v>
      </c>
      <c r="AC5" s="437"/>
      <c r="AD5" s="433" t="e">
        <f>'1. 実験内容を入力するシート'!C18</f>
        <v>#DIV/0!</v>
      </c>
      <c r="AE5" s="434"/>
      <c r="AF5" s="436" t="e">
        <f>'1. 実験内容を入力するシート'!D18</f>
        <v>#DIV/0!</v>
      </c>
      <c r="AG5" s="437"/>
      <c r="AH5" s="435" t="e">
        <f>'1. 実験内容を入力するシート'!C19</f>
        <v>#DIV/0!</v>
      </c>
      <c r="AI5" s="434"/>
      <c r="AJ5" s="436" t="e">
        <f>'1. 実験内容を入力するシート'!D19</f>
        <v>#DIV/0!</v>
      </c>
      <c r="AK5" s="434"/>
      <c r="AL5" s="433" t="e">
        <f>'1. 実験内容を入力するシート'!C20</f>
        <v>#DIV/0!</v>
      </c>
      <c r="AM5" s="434"/>
      <c r="AN5" s="436" t="e">
        <f>'1. 実験内容を入力するシート'!D20</f>
        <v>#DIV/0!</v>
      </c>
      <c r="AO5" s="437"/>
      <c r="AP5" s="435" t="e">
        <f>'1. 実験内容を入力するシート'!C21</f>
        <v>#DIV/0!</v>
      </c>
      <c r="AQ5" s="434"/>
      <c r="AR5" s="436" t="e">
        <f>'1. 実験内容を入力するシート'!D21</f>
        <v>#DIV/0!</v>
      </c>
      <c r="AS5" s="437"/>
      <c r="AT5" s="433" t="e">
        <f>'1. 実験内容を入力するシート'!C22</f>
        <v>#DIV/0!</v>
      </c>
      <c r="AU5" s="434"/>
      <c r="AV5" s="436" t="e">
        <f>'1. 実験内容を入力するシート'!D22</f>
        <v>#DIV/0!</v>
      </c>
      <c r="AW5" s="437"/>
      <c r="AX5" s="435" t="e">
        <f>'1. 実験内容を入力するシート'!C23</f>
        <v>#DIV/0!</v>
      </c>
      <c r="AY5" s="434"/>
      <c r="AZ5" s="436" t="e">
        <f>'1. 実験内容を入力するシート'!D23</f>
        <v>#DIV/0!</v>
      </c>
      <c r="BA5" s="437"/>
      <c r="BB5" s="433" t="e">
        <f>'1. 実験内容を入力するシート'!C24</f>
        <v>#DIV/0!</v>
      </c>
      <c r="BC5" s="434"/>
      <c r="BD5" s="436" t="e">
        <f>'1. 実験内容を入力するシート'!D24</f>
        <v>#DIV/0!</v>
      </c>
      <c r="BE5" s="437"/>
      <c r="BF5" s="329">
        <v>40</v>
      </c>
      <c r="BG5" s="330">
        <v>80</v>
      </c>
      <c r="BH5" s="260">
        <v>40</v>
      </c>
      <c r="BI5" s="330">
        <v>80</v>
      </c>
    </row>
    <row r="6" spans="1:61" s="5" customFormat="1" ht="13.5">
      <c r="A6" s="442"/>
      <c r="B6" s="14" t="s">
        <v>89</v>
      </c>
      <c r="C6" s="16" t="s">
        <v>193</v>
      </c>
      <c r="D6" s="15" t="s">
        <v>194</v>
      </c>
      <c r="E6" s="8" t="s">
        <v>195</v>
      </c>
      <c r="F6" s="9" t="s">
        <v>90</v>
      </c>
      <c r="G6" s="4" t="s">
        <v>91</v>
      </c>
      <c r="H6" s="4" t="s">
        <v>196</v>
      </c>
      <c r="I6" s="4" t="s">
        <v>197</v>
      </c>
      <c r="J6" s="4" t="s">
        <v>22</v>
      </c>
      <c r="K6" s="4" t="s">
        <v>23</v>
      </c>
      <c r="L6" s="4" t="s">
        <v>198</v>
      </c>
      <c r="M6" s="4" t="s">
        <v>199</v>
      </c>
      <c r="N6" s="4" t="s">
        <v>200</v>
      </c>
      <c r="O6" s="4" t="s">
        <v>201</v>
      </c>
      <c r="P6" s="4" t="s">
        <v>202</v>
      </c>
      <c r="Q6" s="4" t="s">
        <v>203</v>
      </c>
      <c r="R6" s="4" t="s">
        <v>204</v>
      </c>
      <c r="S6" s="4" t="s">
        <v>205</v>
      </c>
      <c r="T6" s="4" t="s">
        <v>166</v>
      </c>
      <c r="U6" s="10" t="s">
        <v>167</v>
      </c>
      <c r="V6" s="225" t="s">
        <v>176</v>
      </c>
      <c r="W6" s="226" t="s">
        <v>271</v>
      </c>
      <c r="X6" s="227" t="s">
        <v>177</v>
      </c>
      <c r="Y6" s="228" t="s">
        <v>272</v>
      </c>
      <c r="Z6" s="245" t="s">
        <v>178</v>
      </c>
      <c r="AA6" s="226" t="s">
        <v>273</v>
      </c>
      <c r="AB6" s="227" t="s">
        <v>179</v>
      </c>
      <c r="AC6" s="228" t="s">
        <v>274</v>
      </c>
      <c r="AD6" s="225" t="s">
        <v>180</v>
      </c>
      <c r="AE6" s="226" t="s">
        <v>275</v>
      </c>
      <c r="AF6" s="246" t="s">
        <v>181</v>
      </c>
      <c r="AG6" s="247" t="s">
        <v>276</v>
      </c>
      <c r="AH6" s="245" t="s">
        <v>182</v>
      </c>
      <c r="AI6" s="226" t="s">
        <v>277</v>
      </c>
      <c r="AJ6" s="227" t="s">
        <v>183</v>
      </c>
      <c r="AK6" s="228" t="s">
        <v>278</v>
      </c>
      <c r="AL6" s="225" t="s">
        <v>184</v>
      </c>
      <c r="AM6" s="226" t="s">
        <v>279</v>
      </c>
      <c r="AN6" s="246" t="s">
        <v>185</v>
      </c>
      <c r="AO6" s="247" t="s">
        <v>280</v>
      </c>
      <c r="AP6" s="245" t="s">
        <v>186</v>
      </c>
      <c r="AQ6" s="226" t="s">
        <v>281</v>
      </c>
      <c r="AR6" s="227" t="s">
        <v>187</v>
      </c>
      <c r="AS6" s="228" t="s">
        <v>282</v>
      </c>
      <c r="AT6" s="225" t="s">
        <v>18</v>
      </c>
      <c r="AU6" s="226" t="s">
        <v>283</v>
      </c>
      <c r="AV6" s="246" t="s">
        <v>1</v>
      </c>
      <c r="AW6" s="247" t="s">
        <v>284</v>
      </c>
      <c r="AX6" s="245" t="s">
        <v>2</v>
      </c>
      <c r="AY6" s="226" t="s">
        <v>285</v>
      </c>
      <c r="AZ6" s="227" t="s">
        <v>87</v>
      </c>
      <c r="BA6" s="228" t="s">
        <v>286</v>
      </c>
      <c r="BB6" s="225" t="s">
        <v>114</v>
      </c>
      <c r="BC6" s="226" t="s">
        <v>287</v>
      </c>
      <c r="BD6" s="246" t="s">
        <v>124</v>
      </c>
      <c r="BE6" s="247" t="s">
        <v>288</v>
      </c>
      <c r="BF6" s="331" t="s">
        <v>115</v>
      </c>
      <c r="BG6" s="332" t="s">
        <v>125</v>
      </c>
      <c r="BH6" s="333" t="s">
        <v>135</v>
      </c>
      <c r="BI6" s="332" t="s">
        <v>145</v>
      </c>
    </row>
    <row r="7" spans="1:61" ht="13.5">
      <c r="A7" s="6">
        <v>0</v>
      </c>
      <c r="B7" s="26">
        <f>'2.測定データ貼付け用シート'!B5</f>
        <v>19843</v>
      </c>
      <c r="C7" s="27">
        <f>'2.測定データ貼付け用シート'!K5</f>
        <v>19758</v>
      </c>
      <c r="D7" s="28">
        <f>'2.測定データ貼付け用シート'!AZ5</f>
        <v>19658</v>
      </c>
      <c r="E7" s="29">
        <f>'2.測定データ貼付け用シート'!BI5</f>
        <v>19576</v>
      </c>
      <c r="F7" s="30">
        <f>'2.測定データ貼付け用シート'!F5</f>
        <v>19792</v>
      </c>
      <c r="G7" s="31">
        <f>'2.測定データ貼付け用シート'!G5</f>
        <v>19817</v>
      </c>
      <c r="H7" s="31">
        <f>'2.測定データ貼付け用シート'!BD5</f>
        <v>19733</v>
      </c>
      <c r="I7" s="31">
        <f>'2.測定データ貼付け用シート'!BE5</f>
        <v>19748</v>
      </c>
      <c r="J7" s="31">
        <f>'2.測定データ貼付け用シート'!E5</f>
        <v>19833</v>
      </c>
      <c r="K7" s="31">
        <f>'2.測定データ貼付け用シート'!H5</f>
        <v>19641</v>
      </c>
      <c r="L7" s="31">
        <f>'2.測定データ貼付け用シート'!BC5</f>
        <v>19607</v>
      </c>
      <c r="M7" s="31">
        <f>'2.測定データ貼付け用シート'!BF5</f>
        <v>19799</v>
      </c>
      <c r="N7" s="31">
        <f>'2.測定データ貼付け用シート'!D5</f>
        <v>20006</v>
      </c>
      <c r="O7" s="31">
        <f>'2.測定データ貼付け用シート'!I5</f>
        <v>19770</v>
      </c>
      <c r="P7" s="31">
        <f>'2.測定データ貼付け用シート'!BB5</f>
        <v>19606</v>
      </c>
      <c r="Q7" s="31">
        <f>'2.測定データ貼付け用シート'!BG5</f>
        <v>19711</v>
      </c>
      <c r="R7" s="31">
        <f>'2.測定データ貼付け用シート'!C5</f>
        <v>19725</v>
      </c>
      <c r="S7" s="31">
        <f>'2.測定データ貼付け用シート'!J5</f>
        <v>19578</v>
      </c>
      <c r="T7" s="31">
        <f>'2.測定データ貼付け用シート'!BA5</f>
        <v>19724</v>
      </c>
      <c r="U7" s="242">
        <f>'2.測定データ貼付け用シート'!BH5</f>
        <v>19564</v>
      </c>
      <c r="V7" s="232">
        <f>'2.測定データ貼付け用シート'!L5</f>
        <v>19896</v>
      </c>
      <c r="W7" s="230">
        <f>'2.測定データ貼付け用シート'!AX5</f>
        <v>19708</v>
      </c>
      <c r="X7" s="229">
        <f>'2.測定データ貼付け用シート'!V5</f>
        <v>20074</v>
      </c>
      <c r="Y7" s="231">
        <f>'2.測定データ貼付け用シート'!AN5</f>
        <v>19968</v>
      </c>
      <c r="Z7" s="232">
        <f>'2.測定データ貼付け用シート'!M5</f>
        <v>19834</v>
      </c>
      <c r="AA7" s="230">
        <f>'2.測定データ貼付け用シート'!AW5</f>
        <v>19757</v>
      </c>
      <c r="AB7" s="229">
        <f>'2.測定データ貼付け用シート'!W5</f>
        <v>20105</v>
      </c>
      <c r="AC7" s="231">
        <f>'2.測定データ貼付け用シート'!AM5</f>
        <v>20138</v>
      </c>
      <c r="AD7" s="232">
        <f>'2.測定データ貼付け用シート'!N5</f>
        <v>20263</v>
      </c>
      <c r="AE7" s="230">
        <f>'2.測定データ貼付け用シート'!AV5</f>
        <v>20478</v>
      </c>
      <c r="AF7" s="229">
        <f>'2.測定データ貼付け用シート'!X5</f>
        <v>20356</v>
      </c>
      <c r="AG7" s="231">
        <f>'2.測定データ貼付け用シート'!AL5</f>
        <v>20516</v>
      </c>
      <c r="AH7" s="232">
        <f>'2.測定データ貼付け用シート'!O5</f>
        <v>20329</v>
      </c>
      <c r="AI7" s="230">
        <f>'2.測定データ貼付け用シート'!AU5</f>
        <v>20240</v>
      </c>
      <c r="AJ7" s="229">
        <f>'2.測定データ貼付け用シート'!Y5</f>
        <v>20354</v>
      </c>
      <c r="AK7" s="231">
        <f>'2.測定データ貼付け用シート'!AK5</f>
        <v>20691</v>
      </c>
      <c r="AL7" s="232">
        <f>'2.測定データ貼付け用シート'!P5</f>
        <v>20302</v>
      </c>
      <c r="AM7" s="230">
        <f>'2.測定データ貼付け用シート'!AT5</f>
        <v>20499</v>
      </c>
      <c r="AN7" s="229">
        <f>'2.測定データ貼付け用シート'!Z5</f>
        <v>20639</v>
      </c>
      <c r="AO7" s="231">
        <f>'2.測定データ貼付け用シート'!AJ5</f>
        <v>20793</v>
      </c>
      <c r="AP7" s="232">
        <f>'2.測定データ貼付け用シート'!Q5</f>
        <v>20541</v>
      </c>
      <c r="AQ7" s="230">
        <f>'2.測定データ貼付け用シート'!AS5</f>
        <v>20378</v>
      </c>
      <c r="AR7" s="229">
        <f>'2.測定データ貼付け用シート'!AA5</f>
        <v>20528</v>
      </c>
      <c r="AS7" s="231">
        <f>'2.測定データ貼付け用シート'!AI5</f>
        <v>20646</v>
      </c>
      <c r="AT7" s="232">
        <f>'2.測定データ貼付け用シート'!R5</f>
        <v>20408</v>
      </c>
      <c r="AU7" s="230">
        <f>'2.測定データ貼付け用シート'!AR5</f>
        <v>20275</v>
      </c>
      <c r="AV7" s="229">
        <f>'2.測定データ貼付け用シート'!AB5</f>
        <v>20464</v>
      </c>
      <c r="AW7" s="231">
        <f>'2.測定データ貼付け用シート'!AH5</f>
        <v>20381</v>
      </c>
      <c r="AX7" s="232">
        <f>'2.測定データ貼付け用シート'!S5</f>
        <v>20269</v>
      </c>
      <c r="AY7" s="230">
        <f>'2.測定データ貼付け用シート'!AQ5</f>
        <v>20348</v>
      </c>
      <c r="AZ7" s="229">
        <f>'2.測定データ貼付け用シート'!AC5</f>
        <v>20275</v>
      </c>
      <c r="BA7" s="231">
        <f>'2.測定データ貼付け用シート'!AG5</f>
        <v>20166</v>
      </c>
      <c r="BB7" s="232">
        <f>'2.測定データ貼付け用シート'!T5</f>
        <v>20057</v>
      </c>
      <c r="BC7" s="230">
        <f>'2.測定データ貼付け用シート'!AP5</f>
        <v>20151</v>
      </c>
      <c r="BD7" s="229">
        <f>'2.測定データ貼付け用シート'!AD5</f>
        <v>20084</v>
      </c>
      <c r="BE7" s="231">
        <f>'2.測定データ貼付け用シート'!AF5</f>
        <v>20241</v>
      </c>
      <c r="BF7" s="232">
        <f>'2.測定データ貼付け用シート'!U5</f>
        <v>19962</v>
      </c>
      <c r="BG7" s="230">
        <f>'2.測定データ貼付け用シート'!AE5</f>
        <v>19966</v>
      </c>
      <c r="BH7" s="229">
        <f>'2.測定データ貼付け用シート'!AO5</f>
        <v>19911</v>
      </c>
      <c r="BI7" s="231">
        <f>'2.測定データ貼付け用シート'!AY5</f>
        <v>19833</v>
      </c>
    </row>
    <row r="8" spans="1:61" ht="13.5">
      <c r="A8" s="6">
        <v>2</v>
      </c>
      <c r="B8" s="26">
        <f>'2.測定データ貼付け用シート'!B6</f>
        <v>18834</v>
      </c>
      <c r="C8" s="27">
        <f>'2.測定データ貼付け用シート'!K6</f>
        <v>18774</v>
      </c>
      <c r="D8" s="28">
        <f>'2.測定データ貼付け用シート'!AZ6</f>
        <v>18560</v>
      </c>
      <c r="E8" s="29">
        <f>'2.測定データ貼付け用シート'!BI6</f>
        <v>18518</v>
      </c>
      <c r="F8" s="32">
        <f>'2.測定データ貼付け用シート'!F6</f>
        <v>19186</v>
      </c>
      <c r="G8" s="27">
        <f>'2.測定データ貼付け用シート'!G6</f>
        <v>19237</v>
      </c>
      <c r="H8" s="27">
        <f>'2.測定データ貼付け用シート'!BD6</f>
        <v>19097</v>
      </c>
      <c r="I8" s="27">
        <f>'2.測定データ貼付け用シート'!BE6</f>
        <v>19079</v>
      </c>
      <c r="J8" s="27">
        <f>'2.測定データ貼付け用シート'!E6</f>
        <v>19199</v>
      </c>
      <c r="K8" s="27">
        <f>'2.測定データ貼付け用シート'!H6</f>
        <v>19131</v>
      </c>
      <c r="L8" s="27">
        <f>'2.測定データ貼付け用シート'!BC6</f>
        <v>18926</v>
      </c>
      <c r="M8" s="27">
        <f>'2.測定データ貼付け用シート'!BF6</f>
        <v>19207</v>
      </c>
      <c r="N8" s="27">
        <f>'2.測定データ貼付け用シート'!D6</f>
        <v>19461</v>
      </c>
      <c r="O8" s="27">
        <f>'2.測定データ貼付け用シート'!I6</f>
        <v>19243</v>
      </c>
      <c r="P8" s="27">
        <f>'2.測定データ貼付け用シート'!BB6</f>
        <v>18989</v>
      </c>
      <c r="Q8" s="27">
        <f>'2.測定データ貼付け用シート'!BG6</f>
        <v>19106</v>
      </c>
      <c r="R8" s="27">
        <f>'2.測定データ貼付け用シート'!C6</f>
        <v>19116</v>
      </c>
      <c r="S8" s="27">
        <f>'2.測定データ貼付け用シート'!J6</f>
        <v>18976</v>
      </c>
      <c r="T8" s="27">
        <f>'2.測定データ貼付け用シート'!BA6</f>
        <v>19060</v>
      </c>
      <c r="U8" s="243">
        <f>'2.測定データ貼付け用シート'!BH6</f>
        <v>19090</v>
      </c>
      <c r="V8" s="33">
        <f>'2.測定データ貼付け用シート'!L6</f>
        <v>19085</v>
      </c>
      <c r="W8" s="53">
        <f>'2.測定データ貼付け用シート'!AX6</f>
        <v>18935</v>
      </c>
      <c r="X8" s="46">
        <f>'2.測定データ貼付け用シート'!V6</f>
        <v>19178</v>
      </c>
      <c r="Y8" s="29">
        <f>'2.測定データ貼付け用シート'!AN6</f>
        <v>19094</v>
      </c>
      <c r="Z8" s="33">
        <f>'2.測定データ貼付け用シート'!M6</f>
        <v>19166</v>
      </c>
      <c r="AA8" s="53">
        <f>'2.測定データ貼付け用シート'!AW6</f>
        <v>18946</v>
      </c>
      <c r="AB8" s="46">
        <f>'2.測定データ貼付け用シート'!W6</f>
        <v>19274</v>
      </c>
      <c r="AC8" s="29">
        <f>'2.測定データ貼付け用シート'!AM6</f>
        <v>19334</v>
      </c>
      <c r="AD8" s="33">
        <f>'2.測定データ貼付け用シート'!N6</f>
        <v>19228</v>
      </c>
      <c r="AE8" s="53">
        <f>'2.測定データ貼付け用シート'!AV6</f>
        <v>19329</v>
      </c>
      <c r="AF8" s="46">
        <f>'2.測定データ貼付け用シート'!X6</f>
        <v>19322</v>
      </c>
      <c r="AG8" s="29">
        <f>'2.測定データ貼付け用シート'!AL6</f>
        <v>19394</v>
      </c>
      <c r="AH8" s="33">
        <f>'2.測定データ貼付け用シート'!O6</f>
        <v>19396</v>
      </c>
      <c r="AI8" s="53">
        <f>'2.測定データ貼付け用シート'!AU6</f>
        <v>19156</v>
      </c>
      <c r="AJ8" s="46">
        <f>'2.測定データ貼付け用シート'!Y6</f>
        <v>19315</v>
      </c>
      <c r="AK8" s="29">
        <f>'2.測定データ貼付け用シート'!AK6</f>
        <v>19534</v>
      </c>
      <c r="AL8" s="33">
        <f>'2.測定データ貼付け用シート'!P6</f>
        <v>19316</v>
      </c>
      <c r="AM8" s="53">
        <f>'2.測定データ貼付け用シート'!AT6</f>
        <v>19375</v>
      </c>
      <c r="AN8" s="46">
        <f>'2.測定データ貼付け用シート'!Z6</f>
        <v>19625</v>
      </c>
      <c r="AO8" s="29">
        <f>'2.測定データ貼付け用シート'!AJ6</f>
        <v>19615</v>
      </c>
      <c r="AP8" s="33">
        <f>'2.測定データ貼付け用シート'!Q6</f>
        <v>19388</v>
      </c>
      <c r="AQ8" s="53">
        <f>'2.測定データ貼付け用シート'!AS6</f>
        <v>19294</v>
      </c>
      <c r="AR8" s="46">
        <f>'2.測定データ貼付け用シート'!AA6</f>
        <v>19488</v>
      </c>
      <c r="AS8" s="29">
        <f>'2.測定データ貼付け用シート'!AI6</f>
        <v>19611</v>
      </c>
      <c r="AT8" s="33">
        <f>'2.測定データ貼付け用シート'!R6</f>
        <v>19382</v>
      </c>
      <c r="AU8" s="53">
        <f>'2.測定データ貼付け用シート'!AR6</f>
        <v>19158</v>
      </c>
      <c r="AV8" s="46">
        <f>'2.測定データ貼付け用シート'!AB6</f>
        <v>19399</v>
      </c>
      <c r="AW8" s="29">
        <f>'2.測定データ貼付け用シート'!AH6</f>
        <v>19256</v>
      </c>
      <c r="AX8" s="33">
        <f>'2.測定データ貼付け用シート'!S6</f>
        <v>19269</v>
      </c>
      <c r="AY8" s="53">
        <f>'2.測定データ貼付け用シート'!AQ6</f>
        <v>19274</v>
      </c>
      <c r="AZ8" s="46">
        <f>'2.測定データ貼付け用シート'!AC6</f>
        <v>19243</v>
      </c>
      <c r="BA8" s="29">
        <f>'2.測定データ貼付け用シート'!AG6</f>
        <v>19150</v>
      </c>
      <c r="BB8" s="33">
        <f>'2.測定データ貼付け用シート'!T6</f>
        <v>19097</v>
      </c>
      <c r="BC8" s="53">
        <f>'2.測定データ貼付け用シート'!AP6</f>
        <v>19015</v>
      </c>
      <c r="BD8" s="46">
        <f>'2.測定データ貼付け用シート'!AD6</f>
        <v>19042</v>
      </c>
      <c r="BE8" s="29">
        <f>'2.測定データ貼付け用シート'!AF6</f>
        <v>19271</v>
      </c>
      <c r="BF8" s="33">
        <f>'2.測定データ貼付け用シート'!U6</f>
        <v>19196</v>
      </c>
      <c r="BG8" s="53">
        <f>'2.測定データ貼付け用シート'!AE6</f>
        <v>19024</v>
      </c>
      <c r="BH8" s="46">
        <f>'2.測定データ貼付け用シート'!AO6</f>
        <v>19341</v>
      </c>
      <c r="BI8" s="29">
        <f>'2.測定データ貼付け用シート'!AY6</f>
        <v>19221</v>
      </c>
    </row>
    <row r="9" spans="1:61" ht="13.5">
      <c r="A9" s="6">
        <v>4</v>
      </c>
      <c r="B9" s="26">
        <f>'2.測定データ貼付け用シート'!B7</f>
        <v>18536</v>
      </c>
      <c r="C9" s="27">
        <f>'2.測定データ貼付け用シート'!K7</f>
        <v>18392</v>
      </c>
      <c r="D9" s="28">
        <f>'2.測定データ貼付け用シート'!AZ7</f>
        <v>18214</v>
      </c>
      <c r="E9" s="29">
        <f>'2.測定データ貼付け用シート'!BI7</f>
        <v>18143</v>
      </c>
      <c r="F9" s="32">
        <f>'2.測定データ貼付け用シート'!F7</f>
        <v>19177</v>
      </c>
      <c r="G9" s="27">
        <f>'2.測定データ貼付け用シート'!G7</f>
        <v>19256</v>
      </c>
      <c r="H9" s="27">
        <f>'2.測定データ貼付け用シート'!BD7</f>
        <v>19110</v>
      </c>
      <c r="I9" s="27">
        <f>'2.測定データ貼付け用シート'!BE7</f>
        <v>19089</v>
      </c>
      <c r="J9" s="27">
        <f>'2.測定データ貼付け用シート'!E7</f>
        <v>19207</v>
      </c>
      <c r="K9" s="27">
        <f>'2.測定データ貼付け用シート'!H7</f>
        <v>19115</v>
      </c>
      <c r="L9" s="27">
        <f>'2.測定データ貼付け用シート'!BC7</f>
        <v>18912</v>
      </c>
      <c r="M9" s="27">
        <f>'2.測定データ貼付け用シート'!BF7</f>
        <v>19181</v>
      </c>
      <c r="N9" s="27">
        <f>'2.測定データ貼付け用シート'!D7</f>
        <v>19412</v>
      </c>
      <c r="O9" s="27">
        <f>'2.測定データ貼付け用シート'!I7</f>
        <v>19287</v>
      </c>
      <c r="P9" s="27">
        <f>'2.測定データ貼付け用シート'!BB7</f>
        <v>19041</v>
      </c>
      <c r="Q9" s="27">
        <f>'2.測定データ貼付け用シート'!BG7</f>
        <v>19134</v>
      </c>
      <c r="R9" s="27">
        <f>'2.測定データ貼付け用シート'!C7</f>
        <v>19142</v>
      </c>
      <c r="S9" s="27">
        <f>'2.測定データ貼付け用シート'!J7</f>
        <v>19022</v>
      </c>
      <c r="T9" s="27">
        <f>'2.測定データ貼付け用シート'!BA7</f>
        <v>19071</v>
      </c>
      <c r="U9" s="243">
        <f>'2.測定データ貼付け用シート'!BH7</f>
        <v>19100</v>
      </c>
      <c r="V9" s="33">
        <f>'2.測定データ貼付け用シート'!L7</f>
        <v>19024</v>
      </c>
      <c r="W9" s="53">
        <f>'2.測定データ貼付け用シート'!AX7</f>
        <v>18867</v>
      </c>
      <c r="X9" s="46">
        <f>'2.測定データ貼付け用シート'!V7</f>
        <v>19072</v>
      </c>
      <c r="Y9" s="29">
        <f>'2.測定データ貼付け用シート'!AN7</f>
        <v>18954</v>
      </c>
      <c r="Z9" s="33">
        <f>'2.測定データ貼付け用シート'!M7</f>
        <v>19056</v>
      </c>
      <c r="AA9" s="53">
        <f>'2.測定データ貼付け用シート'!AW7</f>
        <v>18805</v>
      </c>
      <c r="AB9" s="46">
        <f>'2.測定データ貼付け用シート'!W7</f>
        <v>19184</v>
      </c>
      <c r="AC9" s="29">
        <f>'2.測定データ貼付け用シート'!AM7</f>
        <v>19237</v>
      </c>
      <c r="AD9" s="33">
        <f>'2.測定データ貼付け用シート'!N7</f>
        <v>18946</v>
      </c>
      <c r="AE9" s="53">
        <f>'2.測定データ貼付け用シート'!AV7</f>
        <v>19063</v>
      </c>
      <c r="AF9" s="46">
        <f>'2.測定データ貼付け用シート'!X7</f>
        <v>18995</v>
      </c>
      <c r="AG9" s="29">
        <f>'2.測定データ貼付け用シート'!AL7</f>
        <v>19198</v>
      </c>
      <c r="AH9" s="33">
        <f>'2.測定データ貼付け用シート'!O7</f>
        <v>19059</v>
      </c>
      <c r="AI9" s="53">
        <f>'2.測定データ貼付け用シート'!AU7</f>
        <v>18874</v>
      </c>
      <c r="AJ9" s="46">
        <f>'2.測定データ貼付け用シート'!Y7</f>
        <v>19002</v>
      </c>
      <c r="AK9" s="29">
        <f>'2.測定データ貼付け用シート'!AK7</f>
        <v>19231</v>
      </c>
      <c r="AL9" s="33">
        <f>'2.測定データ貼付け用シート'!P7</f>
        <v>19040</v>
      </c>
      <c r="AM9" s="53">
        <f>'2.測定データ貼付け用シート'!AT7</f>
        <v>19040</v>
      </c>
      <c r="AN9" s="46">
        <f>'2.測定データ貼付け用シート'!Z7</f>
        <v>19280</v>
      </c>
      <c r="AO9" s="29">
        <f>'2.測定データ貼付け用シート'!AJ7</f>
        <v>19260</v>
      </c>
      <c r="AP9" s="33">
        <f>'2.測定データ貼付け用シート'!Q7</f>
        <v>19137</v>
      </c>
      <c r="AQ9" s="53">
        <f>'2.測定データ貼付け用シート'!AS7</f>
        <v>18948</v>
      </c>
      <c r="AR9" s="46">
        <f>'2.測定データ貼付け用シート'!AA7</f>
        <v>19178</v>
      </c>
      <c r="AS9" s="29">
        <f>'2.測定データ貼付け用シート'!AI7</f>
        <v>19292</v>
      </c>
      <c r="AT9" s="33">
        <f>'2.測定データ貼付け用シート'!R7</f>
        <v>19085</v>
      </c>
      <c r="AU9" s="53">
        <f>'2.測定データ貼付け用シート'!AR7</f>
        <v>18910</v>
      </c>
      <c r="AV9" s="46">
        <f>'2.測定データ貼付け用シート'!AB7</f>
        <v>19104</v>
      </c>
      <c r="AW9" s="29">
        <f>'2.測定データ貼付け用シート'!AH7</f>
        <v>18932</v>
      </c>
      <c r="AX9" s="33">
        <f>'2.測定データ貼付け用シート'!S7</f>
        <v>18984</v>
      </c>
      <c r="AY9" s="53">
        <f>'2.測定データ貼付け用シート'!AQ7</f>
        <v>18948</v>
      </c>
      <c r="AZ9" s="46">
        <f>'2.測定データ貼付け用シート'!AC7</f>
        <v>18984</v>
      </c>
      <c r="BA9" s="29">
        <f>'2.測定データ貼付け用シート'!AG7</f>
        <v>18866</v>
      </c>
      <c r="BB9" s="33">
        <f>'2.測定データ貼付け用シート'!T7</f>
        <v>18814</v>
      </c>
      <c r="BC9" s="53">
        <f>'2.測定データ貼付け用シート'!AP7</f>
        <v>18778</v>
      </c>
      <c r="BD9" s="46">
        <f>'2.測定データ貼付け用シート'!AD7</f>
        <v>18706</v>
      </c>
      <c r="BE9" s="29">
        <f>'2.測定データ貼付け用シート'!AF7</f>
        <v>19013</v>
      </c>
      <c r="BF9" s="33">
        <f>'2.測定データ貼付け用シート'!U7</f>
        <v>18933</v>
      </c>
      <c r="BG9" s="53">
        <f>'2.測定データ貼付け用シート'!AE7</f>
        <v>18781</v>
      </c>
      <c r="BH9" s="46">
        <f>'2.測定データ貼付け用シート'!AO7</f>
        <v>19274</v>
      </c>
      <c r="BI9" s="29">
        <f>'2.測定データ貼付け用シート'!AY7</f>
        <v>19170</v>
      </c>
    </row>
    <row r="10" spans="1:61" ht="13.5">
      <c r="A10" s="6">
        <v>6</v>
      </c>
      <c r="B10" s="26">
        <f>'2.測定データ貼付け用シート'!B8</f>
        <v>18094</v>
      </c>
      <c r="C10" s="27">
        <f>'2.測定データ貼付け用シート'!K8</f>
        <v>17929</v>
      </c>
      <c r="D10" s="28">
        <f>'2.測定データ貼付け用シート'!AZ8</f>
        <v>17720</v>
      </c>
      <c r="E10" s="29">
        <f>'2.測定データ貼付け用シート'!BI8</f>
        <v>17621</v>
      </c>
      <c r="F10" s="32">
        <f>'2.測定データ貼付け用シート'!F8</f>
        <v>19121</v>
      </c>
      <c r="G10" s="27">
        <f>'2.測定データ貼付け用シート'!G8</f>
        <v>19244</v>
      </c>
      <c r="H10" s="27">
        <f>'2.測定データ貼付け用シート'!BD8</f>
        <v>19042</v>
      </c>
      <c r="I10" s="27">
        <f>'2.測定データ貼付け用シート'!BE8</f>
        <v>19106</v>
      </c>
      <c r="J10" s="27">
        <f>'2.測定データ貼付け用シート'!E8</f>
        <v>19219</v>
      </c>
      <c r="K10" s="27">
        <f>'2.測定データ貼付け用シート'!H8</f>
        <v>19127</v>
      </c>
      <c r="L10" s="27">
        <f>'2.測定データ貼付け用シート'!BC8</f>
        <v>18904</v>
      </c>
      <c r="M10" s="27">
        <f>'2.測定データ貼付け用シート'!BF8</f>
        <v>19219</v>
      </c>
      <c r="N10" s="27">
        <f>'2.測定データ貼付け用シート'!D8</f>
        <v>19456</v>
      </c>
      <c r="O10" s="27">
        <f>'2.測定データ貼付け用シート'!I8</f>
        <v>19321</v>
      </c>
      <c r="P10" s="27">
        <f>'2.測定データ貼付け用シート'!BB8</f>
        <v>19009</v>
      </c>
      <c r="Q10" s="27">
        <f>'2.測定データ貼付け用シート'!BG8</f>
        <v>19141</v>
      </c>
      <c r="R10" s="27">
        <f>'2.測定データ貼付け用シート'!C8</f>
        <v>19172</v>
      </c>
      <c r="S10" s="27">
        <f>'2.測定データ貼付け用シート'!J8</f>
        <v>19052</v>
      </c>
      <c r="T10" s="27">
        <f>'2.測定データ貼付け用シート'!BA8</f>
        <v>19089</v>
      </c>
      <c r="U10" s="243">
        <f>'2.測定データ貼付け用シート'!BH8</f>
        <v>19123</v>
      </c>
      <c r="V10" s="33">
        <f>'2.測定データ貼付け用シート'!L8</f>
        <v>18849</v>
      </c>
      <c r="W10" s="53">
        <f>'2.測定データ貼付け用シート'!AX8</f>
        <v>18660</v>
      </c>
      <c r="X10" s="46">
        <f>'2.測定データ貼付け用シート'!V8</f>
        <v>18871</v>
      </c>
      <c r="Y10" s="29">
        <f>'2.測定データ貼付け用シート'!AN8</f>
        <v>18718</v>
      </c>
      <c r="Z10" s="33">
        <f>'2.測定データ貼付け用シート'!M8</f>
        <v>18995</v>
      </c>
      <c r="AA10" s="53">
        <f>'2.測定データ貼付け用シート'!AW8</f>
        <v>18749</v>
      </c>
      <c r="AB10" s="46">
        <f>'2.測定データ貼付け用シート'!W8</f>
        <v>19041</v>
      </c>
      <c r="AC10" s="29">
        <f>'2.測定データ貼付け用シート'!AM8</f>
        <v>18986</v>
      </c>
      <c r="AD10" s="33">
        <f>'2.測定データ貼付け用シート'!N8</f>
        <v>18481</v>
      </c>
      <c r="AE10" s="53">
        <f>'2.測定データ貼付け用シート'!AV8</f>
        <v>18696</v>
      </c>
      <c r="AF10" s="46">
        <f>'2.測定データ貼付け用シート'!X8</f>
        <v>18602</v>
      </c>
      <c r="AG10" s="29">
        <f>'2.測定データ貼付け用シート'!AL8</f>
        <v>18755</v>
      </c>
      <c r="AH10" s="33">
        <f>'2.測定データ貼付け用シート'!O8</f>
        <v>18656</v>
      </c>
      <c r="AI10" s="53">
        <f>'2.測定データ貼付け用シート'!AU8</f>
        <v>18440</v>
      </c>
      <c r="AJ10" s="46">
        <f>'2.測定データ貼付け用シート'!Y8</f>
        <v>18481</v>
      </c>
      <c r="AK10" s="29">
        <f>'2.測定データ貼付け用シート'!AK8</f>
        <v>18849</v>
      </c>
      <c r="AL10" s="33">
        <f>'2.測定データ貼付け用シート'!P8</f>
        <v>18666</v>
      </c>
      <c r="AM10" s="53">
        <f>'2.測定データ貼付け用シート'!AT8</f>
        <v>18607</v>
      </c>
      <c r="AN10" s="46">
        <f>'2.測定データ貼付け用シート'!Z8</f>
        <v>18895</v>
      </c>
      <c r="AO10" s="29">
        <f>'2.測定データ貼付け用シート'!AJ8</f>
        <v>18837</v>
      </c>
      <c r="AP10" s="33">
        <f>'2.測定データ貼付け用シート'!Q8</f>
        <v>18731</v>
      </c>
      <c r="AQ10" s="53">
        <f>'2.測定データ貼付け用シート'!AS8</f>
        <v>18457</v>
      </c>
      <c r="AR10" s="46">
        <f>'2.測定データ貼付け用シート'!AA8</f>
        <v>18709</v>
      </c>
      <c r="AS10" s="29">
        <f>'2.測定データ貼付け用シート'!AI8</f>
        <v>18840</v>
      </c>
      <c r="AT10" s="33">
        <f>'2.測定データ貼付け用シート'!R8</f>
        <v>18670</v>
      </c>
      <c r="AU10" s="53">
        <f>'2.測定データ貼付け用シート'!AR8</f>
        <v>18423</v>
      </c>
      <c r="AV10" s="46">
        <f>'2.測定データ貼付け用シート'!AB8</f>
        <v>18713</v>
      </c>
      <c r="AW10" s="29">
        <f>'2.測定データ貼付け用シート'!AH8</f>
        <v>18540</v>
      </c>
      <c r="AX10" s="33">
        <f>'2.測定データ貼付け用シート'!S8</f>
        <v>18570</v>
      </c>
      <c r="AY10" s="53">
        <f>'2.測定データ貼付け用シート'!AQ8</f>
        <v>18568</v>
      </c>
      <c r="AZ10" s="46">
        <f>'2.測定データ貼付け用シート'!AC8</f>
        <v>18566</v>
      </c>
      <c r="BA10" s="29">
        <f>'2.測定データ貼付け用シート'!AG8</f>
        <v>18458</v>
      </c>
      <c r="BB10" s="33">
        <f>'2.測定データ貼付け用シート'!T8</f>
        <v>18368</v>
      </c>
      <c r="BC10" s="53">
        <f>'2.測定データ貼付け用シート'!AP8</f>
        <v>18347</v>
      </c>
      <c r="BD10" s="46">
        <f>'2.測定データ貼付け用シート'!AD8</f>
        <v>18323</v>
      </c>
      <c r="BE10" s="29">
        <f>'2.測定データ貼付け用シート'!AF8</f>
        <v>18611</v>
      </c>
      <c r="BF10" s="33">
        <f>'2.測定データ貼付け用シート'!U8</f>
        <v>18586</v>
      </c>
      <c r="BG10" s="53">
        <f>'2.測定データ貼付け用シート'!AE8</f>
        <v>18338</v>
      </c>
      <c r="BH10" s="46">
        <f>'2.測定データ貼付け用シート'!AO8</f>
        <v>19303</v>
      </c>
      <c r="BI10" s="29">
        <f>'2.測定データ貼付け用シート'!AY8</f>
        <v>19166</v>
      </c>
    </row>
    <row r="11" spans="1:61" ht="13.5">
      <c r="A11" s="6">
        <v>8</v>
      </c>
      <c r="B11" s="26">
        <f>'2.測定データ貼付け用シート'!B9</f>
        <v>17502</v>
      </c>
      <c r="C11" s="27">
        <f>'2.測定データ貼付け用シート'!K9</f>
        <v>17252</v>
      </c>
      <c r="D11" s="28">
        <f>'2.測定データ貼付け用シート'!AZ9</f>
        <v>17079</v>
      </c>
      <c r="E11" s="29">
        <f>'2.測定データ貼付け用シート'!BI9</f>
        <v>16940</v>
      </c>
      <c r="F11" s="32">
        <f>'2.測定データ貼付け用シート'!F9</f>
        <v>19143</v>
      </c>
      <c r="G11" s="27">
        <f>'2.測定データ貼付け用シート'!G9</f>
        <v>19210</v>
      </c>
      <c r="H11" s="27">
        <f>'2.測定データ貼付け用シート'!BD9</f>
        <v>19086</v>
      </c>
      <c r="I11" s="27">
        <f>'2.測定データ貼付け用シート'!BE9</f>
        <v>19114</v>
      </c>
      <c r="J11" s="27">
        <f>'2.測定データ貼付け用シート'!E9</f>
        <v>19235</v>
      </c>
      <c r="K11" s="27">
        <f>'2.測定データ貼付け用シート'!H9</f>
        <v>19081</v>
      </c>
      <c r="L11" s="27">
        <f>'2.測定データ貼付け用シート'!BC9</f>
        <v>18909</v>
      </c>
      <c r="M11" s="27">
        <f>'2.測定データ貼付け用シート'!BF9</f>
        <v>19242</v>
      </c>
      <c r="N11" s="27">
        <f>'2.測定データ貼付け用シート'!D9</f>
        <v>19392</v>
      </c>
      <c r="O11" s="27">
        <f>'2.測定データ貼付け用シート'!I9</f>
        <v>19301</v>
      </c>
      <c r="P11" s="27">
        <f>'2.測定データ貼付け用シート'!BB9</f>
        <v>18962</v>
      </c>
      <c r="Q11" s="27">
        <f>'2.測定データ貼付け用シート'!BG9</f>
        <v>19110</v>
      </c>
      <c r="R11" s="27">
        <f>'2.測定データ貼付け用シート'!C9</f>
        <v>19171</v>
      </c>
      <c r="S11" s="27">
        <f>'2.測定データ貼付け用シート'!J9</f>
        <v>19020</v>
      </c>
      <c r="T11" s="27">
        <f>'2.測定データ貼付け用シート'!BA9</f>
        <v>19085</v>
      </c>
      <c r="U11" s="243">
        <f>'2.測定データ貼付け用シート'!BH9</f>
        <v>19056</v>
      </c>
      <c r="V11" s="33">
        <f>'2.測定データ貼付け用シート'!L9</f>
        <v>18662</v>
      </c>
      <c r="W11" s="53">
        <f>'2.測定データ貼付け用シート'!AX9</f>
        <v>18437</v>
      </c>
      <c r="X11" s="46">
        <f>'2.測定データ貼付け用シート'!V9</f>
        <v>18555</v>
      </c>
      <c r="Y11" s="29">
        <f>'2.測定データ貼付け用シート'!AN9</f>
        <v>18336</v>
      </c>
      <c r="Z11" s="33">
        <f>'2.測定データ貼付け用シート'!M9</f>
        <v>18779</v>
      </c>
      <c r="AA11" s="53">
        <f>'2.測定データ貼付け用シート'!AW9</f>
        <v>18556</v>
      </c>
      <c r="AB11" s="46">
        <f>'2.測定データ貼付け用シート'!W9</f>
        <v>18743</v>
      </c>
      <c r="AC11" s="29">
        <f>'2.測定データ貼付け用シート'!AM9</f>
        <v>18729</v>
      </c>
      <c r="AD11" s="33">
        <f>'2.測定データ貼付け用シート'!N9</f>
        <v>17979</v>
      </c>
      <c r="AE11" s="53">
        <f>'2.測定データ貼付け用シート'!AV9</f>
        <v>18091</v>
      </c>
      <c r="AF11" s="46">
        <f>'2.測定データ貼付け用シート'!X9</f>
        <v>18064</v>
      </c>
      <c r="AG11" s="29">
        <f>'2.測定データ貼付け用シート'!AL9</f>
        <v>18159</v>
      </c>
      <c r="AH11" s="33">
        <f>'2.測定データ貼付け用シート'!O9</f>
        <v>18074</v>
      </c>
      <c r="AI11" s="53">
        <f>'2.測定データ貼付け用シート'!AU9</f>
        <v>17826</v>
      </c>
      <c r="AJ11" s="46">
        <f>'2.測定データ貼付け用シート'!Y9</f>
        <v>17933</v>
      </c>
      <c r="AK11" s="29">
        <f>'2.測定データ貼付け用シート'!AK9</f>
        <v>18258</v>
      </c>
      <c r="AL11" s="33">
        <f>'2.測定データ貼付け用シート'!P9</f>
        <v>18101</v>
      </c>
      <c r="AM11" s="53">
        <f>'2.測定データ貼付け用シート'!AT9</f>
        <v>18019</v>
      </c>
      <c r="AN11" s="46">
        <f>'2.測定データ貼付け用シート'!Z9</f>
        <v>18307</v>
      </c>
      <c r="AO11" s="29">
        <f>'2.測定データ貼付け用シート'!AJ9</f>
        <v>18252</v>
      </c>
      <c r="AP11" s="33">
        <f>'2.測定データ貼付け用シート'!Q9</f>
        <v>18170</v>
      </c>
      <c r="AQ11" s="53">
        <f>'2.測定データ貼付け用シート'!AS9</f>
        <v>17915</v>
      </c>
      <c r="AR11" s="46">
        <f>'2.測定データ貼付け用シート'!AA9</f>
        <v>18136</v>
      </c>
      <c r="AS11" s="29">
        <f>'2.測定データ貼付け用シート'!AI9</f>
        <v>18295</v>
      </c>
      <c r="AT11" s="33">
        <f>'2.測定データ貼付け用シート'!R9</f>
        <v>18099</v>
      </c>
      <c r="AU11" s="53">
        <f>'2.測定データ貼付け用シート'!AR9</f>
        <v>17943</v>
      </c>
      <c r="AV11" s="46">
        <f>'2.測定データ貼付け用シート'!AB9</f>
        <v>18173</v>
      </c>
      <c r="AW11" s="29">
        <f>'2.測定データ貼付け用シート'!AH9</f>
        <v>17928</v>
      </c>
      <c r="AX11" s="33">
        <f>'2.測定データ貼付け用シート'!S9</f>
        <v>17994</v>
      </c>
      <c r="AY11" s="53">
        <f>'2.測定データ貼付け用シート'!AQ9</f>
        <v>17955</v>
      </c>
      <c r="AZ11" s="46">
        <f>'2.測定データ貼付け用シート'!AC9</f>
        <v>17957</v>
      </c>
      <c r="BA11" s="29">
        <f>'2.測定データ貼付け用シート'!AG9</f>
        <v>17918</v>
      </c>
      <c r="BB11" s="33">
        <f>'2.測定データ貼付け用シート'!T9</f>
        <v>17835</v>
      </c>
      <c r="BC11" s="53">
        <f>'2.測定データ貼付け用シート'!AP9</f>
        <v>17750</v>
      </c>
      <c r="BD11" s="46">
        <f>'2.測定データ貼付け用シート'!AD9</f>
        <v>17724</v>
      </c>
      <c r="BE11" s="29">
        <f>'2.測定データ貼付け用シート'!AF9</f>
        <v>18012</v>
      </c>
      <c r="BF11" s="33">
        <f>'2.測定データ貼付け用シート'!U9</f>
        <v>18097</v>
      </c>
      <c r="BG11" s="53">
        <f>'2.測定データ貼付け用シート'!AE9</f>
        <v>17782</v>
      </c>
      <c r="BH11" s="46">
        <f>'2.測定データ貼付け用シート'!AO9</f>
        <v>19311</v>
      </c>
      <c r="BI11" s="29">
        <f>'2.測定データ貼付け用シート'!AY9</f>
        <v>19181</v>
      </c>
    </row>
    <row r="12" spans="1:61" ht="13.5">
      <c r="A12" s="6">
        <v>10</v>
      </c>
      <c r="B12" s="26">
        <f>'2.測定データ貼付け用シート'!B10</f>
        <v>16789</v>
      </c>
      <c r="C12" s="27">
        <f>'2.測定データ貼付け用シート'!K10</f>
        <v>16460</v>
      </c>
      <c r="D12" s="28">
        <f>'2.測定データ貼付け用シート'!AZ10</f>
        <v>16294</v>
      </c>
      <c r="E12" s="29">
        <f>'2.測定データ貼付け用シート'!BI10</f>
        <v>16161</v>
      </c>
      <c r="F12" s="32">
        <f>'2.測定データ貼付け用シート'!F10</f>
        <v>19096</v>
      </c>
      <c r="G12" s="27">
        <f>'2.測定データ貼付け用シート'!G10</f>
        <v>19214</v>
      </c>
      <c r="H12" s="27">
        <f>'2.測定データ貼付け用シート'!BD10</f>
        <v>19007</v>
      </c>
      <c r="I12" s="27">
        <f>'2.測定データ貼付け用シート'!BE10</f>
        <v>19007</v>
      </c>
      <c r="J12" s="27">
        <f>'2.測定データ貼付け用シート'!E10</f>
        <v>19180</v>
      </c>
      <c r="K12" s="27">
        <f>'2.測定データ貼付け用シート'!H10</f>
        <v>19103</v>
      </c>
      <c r="L12" s="27">
        <f>'2.測定データ貼付け用シート'!BC10</f>
        <v>18941</v>
      </c>
      <c r="M12" s="27">
        <f>'2.測定データ貼付け用シート'!BF10</f>
        <v>19226</v>
      </c>
      <c r="N12" s="27">
        <f>'2.測定データ貼付け用シート'!D10</f>
        <v>19469</v>
      </c>
      <c r="O12" s="27">
        <f>'2.測定データ貼付け用シート'!I10</f>
        <v>19259</v>
      </c>
      <c r="P12" s="27">
        <f>'2.測定データ貼付け用シート'!BB10</f>
        <v>18997</v>
      </c>
      <c r="Q12" s="27">
        <f>'2.測定データ貼付け用シート'!BG10</f>
        <v>19081</v>
      </c>
      <c r="R12" s="27">
        <f>'2.測定データ貼付け用シート'!C10</f>
        <v>19140</v>
      </c>
      <c r="S12" s="27">
        <f>'2.測定データ貼付け用シート'!J10</f>
        <v>19033</v>
      </c>
      <c r="T12" s="27">
        <f>'2.測定データ貼付け用シート'!BA10</f>
        <v>19038</v>
      </c>
      <c r="U12" s="243">
        <f>'2.測定データ貼付け用シート'!BH10</f>
        <v>19076</v>
      </c>
      <c r="V12" s="33">
        <f>'2.測定データ貼付け用シート'!L10</f>
        <v>18377</v>
      </c>
      <c r="W12" s="53">
        <f>'2.測定データ貼付け用シート'!AX10</f>
        <v>18101</v>
      </c>
      <c r="X12" s="46">
        <f>'2.測定データ貼付け用シート'!V10</f>
        <v>18104</v>
      </c>
      <c r="Y12" s="29">
        <f>'2.測定データ貼付け用シート'!AN10</f>
        <v>17975</v>
      </c>
      <c r="Z12" s="33">
        <f>'2.測定データ貼付け用シート'!M10</f>
        <v>18562</v>
      </c>
      <c r="AA12" s="53">
        <f>'2.測定データ貼付け用シート'!AW10</f>
        <v>18264</v>
      </c>
      <c r="AB12" s="46">
        <f>'2.測定データ貼付け用シート'!W10</f>
        <v>18364</v>
      </c>
      <c r="AC12" s="29">
        <f>'2.測定データ貼付け用シート'!AM10</f>
        <v>18325</v>
      </c>
      <c r="AD12" s="33">
        <f>'2.測定データ貼付け用シート'!N10</f>
        <v>17220</v>
      </c>
      <c r="AE12" s="53">
        <f>'2.測定データ貼付け用シート'!AV10</f>
        <v>17376</v>
      </c>
      <c r="AF12" s="46">
        <f>'2.測定データ貼付け用シート'!X10</f>
        <v>17314</v>
      </c>
      <c r="AG12" s="29">
        <f>'2.測定データ貼付け用シート'!AL10</f>
        <v>17373</v>
      </c>
      <c r="AH12" s="33">
        <f>'2.測定データ貼付け用シート'!O10</f>
        <v>17335</v>
      </c>
      <c r="AI12" s="53">
        <f>'2.測定データ貼付け用シート'!AU10</f>
        <v>17088</v>
      </c>
      <c r="AJ12" s="46">
        <f>'2.測定データ貼付け用シート'!Y10</f>
        <v>17168</v>
      </c>
      <c r="AK12" s="29">
        <f>'2.測定データ貼付け用シート'!AK10</f>
        <v>17490</v>
      </c>
      <c r="AL12" s="33">
        <f>'2.測定データ貼付け用シート'!P10</f>
        <v>17363</v>
      </c>
      <c r="AM12" s="53">
        <f>'2.測定データ貼付け用シート'!AT10</f>
        <v>17334</v>
      </c>
      <c r="AN12" s="46">
        <f>'2.測定データ貼付け用シート'!Z10</f>
        <v>17609</v>
      </c>
      <c r="AO12" s="29">
        <f>'2.測定データ貼付け用シート'!AJ10</f>
        <v>17488</v>
      </c>
      <c r="AP12" s="33">
        <f>'2.測定データ貼付け用シート'!Q10</f>
        <v>17474</v>
      </c>
      <c r="AQ12" s="53">
        <f>'2.測定データ貼付け用シート'!AS10</f>
        <v>17203</v>
      </c>
      <c r="AR12" s="46">
        <f>'2.測定データ貼付け用シート'!AA10</f>
        <v>17458</v>
      </c>
      <c r="AS12" s="29">
        <f>'2.測定データ貼付け用シート'!AI10</f>
        <v>17539</v>
      </c>
      <c r="AT12" s="33">
        <f>'2.測定データ貼付け用シート'!R10</f>
        <v>17329</v>
      </c>
      <c r="AU12" s="53">
        <f>'2.測定データ貼付け用シート'!AR10</f>
        <v>17260</v>
      </c>
      <c r="AV12" s="46">
        <f>'2.測定データ貼付け用シート'!AB10</f>
        <v>17431</v>
      </c>
      <c r="AW12" s="29">
        <f>'2.測定データ貼付け用シート'!AH10</f>
        <v>17288</v>
      </c>
      <c r="AX12" s="33">
        <f>'2.測定データ貼付け用シート'!S10</f>
        <v>17356</v>
      </c>
      <c r="AY12" s="53">
        <f>'2.測定データ貼付け用シート'!AQ10</f>
        <v>17238</v>
      </c>
      <c r="AZ12" s="46">
        <f>'2.測定データ貼付け用シート'!AC10</f>
        <v>17247</v>
      </c>
      <c r="BA12" s="29">
        <f>'2.測定データ貼付け用シート'!AG10</f>
        <v>17184</v>
      </c>
      <c r="BB12" s="33">
        <f>'2.測定データ貼付け用シート'!T10</f>
        <v>17157</v>
      </c>
      <c r="BC12" s="53">
        <f>'2.測定データ貼付け用シート'!AP10</f>
        <v>17032</v>
      </c>
      <c r="BD12" s="46">
        <f>'2.測定データ貼付け用シート'!AD10</f>
        <v>16999</v>
      </c>
      <c r="BE12" s="29">
        <f>'2.測定データ貼付け用シート'!AF10</f>
        <v>17309</v>
      </c>
      <c r="BF12" s="33">
        <f>'2.測定データ貼付け用シート'!U10</f>
        <v>17421</v>
      </c>
      <c r="BG12" s="53">
        <f>'2.測定データ貼付け用シート'!AE10</f>
        <v>17063</v>
      </c>
      <c r="BH12" s="46">
        <f>'2.測定データ貼付け用シート'!AO10</f>
        <v>19333</v>
      </c>
      <c r="BI12" s="29">
        <f>'2.測定データ貼付け用シート'!AY10</f>
        <v>19192</v>
      </c>
    </row>
    <row r="13" spans="1:61" ht="13.5">
      <c r="A13" s="6">
        <v>12</v>
      </c>
      <c r="B13" s="26">
        <f>'2.測定データ貼付け用シート'!B11</f>
        <v>15976</v>
      </c>
      <c r="C13" s="27">
        <f>'2.測定データ貼付け用シート'!K11</f>
        <v>15505</v>
      </c>
      <c r="D13" s="28">
        <f>'2.測定データ貼付け用シート'!AZ11</f>
        <v>15373</v>
      </c>
      <c r="E13" s="29">
        <f>'2.測定データ貼付け用シート'!BI11</f>
        <v>15221</v>
      </c>
      <c r="F13" s="32">
        <f>'2.測定データ貼付け用シート'!F11</f>
        <v>18945</v>
      </c>
      <c r="G13" s="27">
        <f>'2.測定データ貼付け用シート'!G11</f>
        <v>19116</v>
      </c>
      <c r="H13" s="27">
        <f>'2.測定データ貼付け用シート'!BD11</f>
        <v>18828</v>
      </c>
      <c r="I13" s="27">
        <f>'2.測定データ貼付け用シート'!BE11</f>
        <v>18865</v>
      </c>
      <c r="J13" s="27">
        <f>'2.測定データ貼付け用シート'!E11</f>
        <v>19251</v>
      </c>
      <c r="K13" s="27">
        <f>'2.測定データ貼付け用シート'!H11</f>
        <v>19117</v>
      </c>
      <c r="L13" s="27">
        <f>'2.測定データ貼付け用シート'!BC11</f>
        <v>18949</v>
      </c>
      <c r="M13" s="27">
        <f>'2.測定データ貼付け用シート'!BF11</f>
        <v>19184</v>
      </c>
      <c r="N13" s="27">
        <f>'2.測定データ貼付け用シート'!D11</f>
        <v>19366</v>
      </c>
      <c r="O13" s="27">
        <f>'2.測定データ貼付け用シート'!I11</f>
        <v>19295</v>
      </c>
      <c r="P13" s="27">
        <f>'2.測定データ貼付け用シート'!BB11</f>
        <v>18972</v>
      </c>
      <c r="Q13" s="27">
        <f>'2.測定データ貼付け用シート'!BG11</f>
        <v>19111</v>
      </c>
      <c r="R13" s="27">
        <f>'2.測定データ貼付け用シート'!C11</f>
        <v>19155</v>
      </c>
      <c r="S13" s="27">
        <f>'2.測定データ貼付け用シート'!J11</f>
        <v>19013</v>
      </c>
      <c r="T13" s="27">
        <f>'2.測定データ貼付け用シート'!BA11</f>
        <v>19072</v>
      </c>
      <c r="U13" s="243">
        <f>'2.測定データ貼付け用シート'!BH11</f>
        <v>19102</v>
      </c>
      <c r="V13" s="33">
        <f>'2.測定データ貼付け用シート'!L11</f>
        <v>18019</v>
      </c>
      <c r="W13" s="53">
        <f>'2.測定データ貼付け用シート'!AX11</f>
        <v>17691</v>
      </c>
      <c r="X13" s="46">
        <f>'2.測定データ貼付け用シート'!V11</f>
        <v>17642</v>
      </c>
      <c r="Y13" s="29">
        <f>'2.測定データ貼付け用シート'!AN11</f>
        <v>17457</v>
      </c>
      <c r="Z13" s="33">
        <f>'2.測定データ貼付け用シート'!M11</f>
        <v>18216</v>
      </c>
      <c r="AA13" s="53">
        <f>'2.測定データ貼付け用シート'!AW11</f>
        <v>17874</v>
      </c>
      <c r="AB13" s="46">
        <f>'2.測定データ貼付け用シート'!W11</f>
        <v>17883</v>
      </c>
      <c r="AC13" s="29">
        <f>'2.測定データ貼付け用シート'!AM11</f>
        <v>17914</v>
      </c>
      <c r="AD13" s="33">
        <f>'2.測定データ貼付け用シート'!N11</f>
        <v>16409</v>
      </c>
      <c r="AE13" s="53">
        <f>'2.測定データ貼付け用シート'!AV11</f>
        <v>16481</v>
      </c>
      <c r="AF13" s="46">
        <f>'2.測定データ貼付け用シート'!X11</f>
        <v>16418</v>
      </c>
      <c r="AG13" s="29">
        <f>'2.測定データ貼付け用シート'!AL11</f>
        <v>16547</v>
      </c>
      <c r="AH13" s="33">
        <f>'2.測定データ貼付け用シート'!O11</f>
        <v>16510</v>
      </c>
      <c r="AI13" s="53">
        <f>'2.測定データ貼付け用シート'!AU11</f>
        <v>16252</v>
      </c>
      <c r="AJ13" s="46">
        <f>'2.測定データ貼付け用シート'!Y11</f>
        <v>16278</v>
      </c>
      <c r="AK13" s="29">
        <f>'2.測定データ貼付け用シート'!AK11</f>
        <v>16622</v>
      </c>
      <c r="AL13" s="33">
        <f>'2.測定データ貼付け用シート'!P11</f>
        <v>16553</v>
      </c>
      <c r="AM13" s="53">
        <f>'2.測定データ貼付け用シート'!AT11</f>
        <v>16518</v>
      </c>
      <c r="AN13" s="46">
        <f>'2.測定データ貼付け用シート'!Z11</f>
        <v>16723</v>
      </c>
      <c r="AO13" s="29">
        <f>'2.測定データ貼付け用シート'!AJ11</f>
        <v>16626</v>
      </c>
      <c r="AP13" s="33">
        <f>'2.測定データ貼付け用シート'!Q11</f>
        <v>16655</v>
      </c>
      <c r="AQ13" s="53">
        <f>'2.測定データ貼付け用シート'!AS11</f>
        <v>16353</v>
      </c>
      <c r="AR13" s="46">
        <f>'2.測定データ貼付け用シート'!AA11</f>
        <v>16608</v>
      </c>
      <c r="AS13" s="29">
        <f>'2.測定データ貼付け用シート'!AI11</f>
        <v>16659</v>
      </c>
      <c r="AT13" s="33">
        <f>'2.測定データ貼付け用シート'!R11</f>
        <v>16510</v>
      </c>
      <c r="AU13" s="53">
        <f>'2.測定データ貼付け用シート'!AR11</f>
        <v>16424</v>
      </c>
      <c r="AV13" s="46">
        <f>'2.測定データ貼付け用シート'!AB11</f>
        <v>16663</v>
      </c>
      <c r="AW13" s="29">
        <f>'2.測定データ貼付け用シート'!AH11</f>
        <v>16424</v>
      </c>
      <c r="AX13" s="33">
        <f>'2.測定データ貼付け用シート'!S11</f>
        <v>16558</v>
      </c>
      <c r="AY13" s="53">
        <f>'2.測定データ貼付け用シート'!AQ11</f>
        <v>16431</v>
      </c>
      <c r="AZ13" s="46">
        <f>'2.測定データ貼付け用シート'!AC11</f>
        <v>16427</v>
      </c>
      <c r="BA13" s="29">
        <f>'2.測定データ貼付け用シート'!AG11</f>
        <v>16384</v>
      </c>
      <c r="BB13" s="33">
        <f>'2.測定データ貼付け用シート'!T11</f>
        <v>16280</v>
      </c>
      <c r="BC13" s="53">
        <f>'2.測定データ貼付け用シート'!AP11</f>
        <v>16147</v>
      </c>
      <c r="BD13" s="46">
        <f>'2.測定データ貼付け用シート'!AD11</f>
        <v>16109</v>
      </c>
      <c r="BE13" s="29">
        <f>'2.測定データ貼付け用シート'!AF11</f>
        <v>16504</v>
      </c>
      <c r="BF13" s="33">
        <f>'2.測定データ貼付け用シート'!U11</f>
        <v>16574</v>
      </c>
      <c r="BG13" s="53">
        <f>'2.測定データ貼付け用シート'!AE11</f>
        <v>16149</v>
      </c>
      <c r="BH13" s="46">
        <f>'2.測定データ貼付け用シート'!AO11</f>
        <v>19276</v>
      </c>
      <c r="BI13" s="29">
        <f>'2.測定データ貼付け用シート'!AY11</f>
        <v>19190</v>
      </c>
    </row>
    <row r="14" spans="1:61" ht="13.5">
      <c r="A14" s="6">
        <v>14</v>
      </c>
      <c r="B14" s="26">
        <f>'2.測定データ貼付け用シート'!B12</f>
        <v>15022</v>
      </c>
      <c r="C14" s="27">
        <f>'2.測定データ貼付け用シート'!K12</f>
        <v>14466</v>
      </c>
      <c r="D14" s="28">
        <f>'2.測定データ貼付け用シート'!AZ12</f>
        <v>14420</v>
      </c>
      <c r="E14" s="29">
        <f>'2.測定データ貼付け用シート'!BI12</f>
        <v>14187</v>
      </c>
      <c r="F14" s="32">
        <f>'2.測定データ貼付け用シート'!F12</f>
        <v>18584</v>
      </c>
      <c r="G14" s="27">
        <f>'2.測定データ貼付け用シート'!G12</f>
        <v>18751</v>
      </c>
      <c r="H14" s="27">
        <f>'2.測定データ貼付け用シート'!BD12</f>
        <v>18485</v>
      </c>
      <c r="I14" s="27">
        <f>'2.測定データ貼付け用シート'!BE12</f>
        <v>18482</v>
      </c>
      <c r="J14" s="27">
        <f>'2.測定データ貼付け用シート'!E12</f>
        <v>19183</v>
      </c>
      <c r="K14" s="27">
        <f>'2.測定データ貼付け用シート'!H12</f>
        <v>19078</v>
      </c>
      <c r="L14" s="27">
        <f>'2.測定データ貼付け用シート'!BC12</f>
        <v>18885</v>
      </c>
      <c r="M14" s="27">
        <f>'2.測定データ貼付け用シート'!BF12</f>
        <v>19183</v>
      </c>
      <c r="N14" s="27">
        <f>'2.測定データ貼付け用シート'!D12</f>
        <v>19450</v>
      </c>
      <c r="O14" s="27">
        <f>'2.測定データ貼付け用シート'!I12</f>
        <v>19287</v>
      </c>
      <c r="P14" s="27">
        <f>'2.測定データ貼付け用シート'!BB12</f>
        <v>18970</v>
      </c>
      <c r="Q14" s="27">
        <f>'2.測定データ貼付け用シート'!BG12</f>
        <v>19126</v>
      </c>
      <c r="R14" s="27">
        <f>'2.測定データ貼付け用シート'!C12</f>
        <v>19119</v>
      </c>
      <c r="S14" s="27">
        <f>'2.測定データ貼付け用シート'!J12</f>
        <v>19014</v>
      </c>
      <c r="T14" s="27">
        <f>'2.測定データ貼付け用シート'!BA12</f>
        <v>19063</v>
      </c>
      <c r="U14" s="243">
        <f>'2.測定データ貼付け用シート'!BH12</f>
        <v>19116</v>
      </c>
      <c r="V14" s="33">
        <f>'2.測定データ貼付け用シート'!L12</f>
        <v>17550</v>
      </c>
      <c r="W14" s="53">
        <f>'2.測定データ貼付け用シート'!AX12</f>
        <v>17269</v>
      </c>
      <c r="X14" s="46">
        <f>'2.測定データ貼付け用シート'!V12</f>
        <v>17082</v>
      </c>
      <c r="Y14" s="29">
        <f>'2.測定データ貼付け用シート'!AN12</f>
        <v>16843</v>
      </c>
      <c r="Z14" s="33">
        <f>'2.測定データ貼付け用シート'!M12</f>
        <v>17827</v>
      </c>
      <c r="AA14" s="53">
        <f>'2.測定データ貼付け用シート'!AW12</f>
        <v>17492</v>
      </c>
      <c r="AB14" s="46">
        <f>'2.測定データ貼付け用シート'!W12</f>
        <v>17363</v>
      </c>
      <c r="AC14" s="29">
        <f>'2.測定データ貼付け用シート'!AM12</f>
        <v>17399</v>
      </c>
      <c r="AD14" s="33">
        <f>'2.測定データ貼付け用シート'!N12</f>
        <v>15410</v>
      </c>
      <c r="AE14" s="53">
        <f>'2.測定データ貼付け用シート'!AV12</f>
        <v>15560</v>
      </c>
      <c r="AF14" s="46">
        <f>'2.測定データ貼付け用シート'!X12</f>
        <v>15516</v>
      </c>
      <c r="AG14" s="29">
        <f>'2.測定データ貼付け用シート'!AL12</f>
        <v>15590</v>
      </c>
      <c r="AH14" s="33">
        <f>'2.測定データ貼付け用シート'!O12</f>
        <v>15498</v>
      </c>
      <c r="AI14" s="53">
        <f>'2.測定データ貼付け用シート'!AU12</f>
        <v>15271</v>
      </c>
      <c r="AJ14" s="46">
        <f>'2.測定データ貼付け用シート'!Y12</f>
        <v>15262</v>
      </c>
      <c r="AK14" s="29">
        <f>'2.測定データ貼付け用シート'!AK12</f>
        <v>15690</v>
      </c>
      <c r="AL14" s="33">
        <f>'2.測定データ貼付け用シート'!P12</f>
        <v>15651</v>
      </c>
      <c r="AM14" s="53">
        <f>'2.測定データ貼付け用シート'!AT12</f>
        <v>15555</v>
      </c>
      <c r="AN14" s="46">
        <f>'2.測定データ貼付け用シート'!Z12</f>
        <v>15802</v>
      </c>
      <c r="AO14" s="29">
        <f>'2.測定データ貼付け用シート'!AJ12</f>
        <v>15643</v>
      </c>
      <c r="AP14" s="33">
        <f>'2.測定データ貼付け用シート'!Q12</f>
        <v>15759</v>
      </c>
      <c r="AQ14" s="53">
        <f>'2.測定データ貼付け用シート'!AS12</f>
        <v>15415</v>
      </c>
      <c r="AR14" s="46">
        <f>'2.測定データ貼付け用シート'!AA12</f>
        <v>15664</v>
      </c>
      <c r="AS14" s="29">
        <f>'2.測定データ貼付け用シート'!AI12</f>
        <v>15739</v>
      </c>
      <c r="AT14" s="33">
        <f>'2.測定データ貼付け用シート'!R12</f>
        <v>15523</v>
      </c>
      <c r="AU14" s="53">
        <f>'2.測定データ貼付け用シート'!AR12</f>
        <v>15491</v>
      </c>
      <c r="AV14" s="46">
        <f>'2.測定データ貼付け用シート'!AB12</f>
        <v>15735</v>
      </c>
      <c r="AW14" s="29">
        <f>'2.測定データ貼付け用シート'!AH12</f>
        <v>15562</v>
      </c>
      <c r="AX14" s="33">
        <f>'2.測定データ貼付け用シート'!S12</f>
        <v>15646</v>
      </c>
      <c r="AY14" s="53">
        <f>'2.測定データ貼付け用シート'!AQ12</f>
        <v>15468</v>
      </c>
      <c r="AZ14" s="46">
        <f>'2.測定データ貼付け用シート'!AC12</f>
        <v>15513</v>
      </c>
      <c r="BA14" s="29">
        <f>'2.測定データ貼付け用シート'!AG12</f>
        <v>15464</v>
      </c>
      <c r="BB14" s="33">
        <f>'2.測定データ貼付け用シート'!T12</f>
        <v>15341</v>
      </c>
      <c r="BC14" s="53">
        <f>'2.測定データ貼付け用シート'!AP12</f>
        <v>15225</v>
      </c>
      <c r="BD14" s="46">
        <f>'2.測定データ貼付け用シート'!AD12</f>
        <v>15186</v>
      </c>
      <c r="BE14" s="29">
        <f>'2.測定データ貼付け用シート'!AF12</f>
        <v>15555</v>
      </c>
      <c r="BF14" s="33">
        <f>'2.測定データ貼付け用シート'!U12</f>
        <v>15637</v>
      </c>
      <c r="BG14" s="53">
        <f>'2.測定データ貼付け用シート'!AE12</f>
        <v>15164</v>
      </c>
      <c r="BH14" s="46">
        <f>'2.測定データ貼付け用シート'!AO12</f>
        <v>19292</v>
      </c>
      <c r="BI14" s="29">
        <f>'2.測定データ貼付け用シート'!AY12</f>
        <v>19152</v>
      </c>
    </row>
    <row r="15" spans="1:61" ht="13.5">
      <c r="A15" s="6">
        <v>16</v>
      </c>
      <c r="B15" s="26">
        <f>'2.測定データ貼付け用シート'!B13</f>
        <v>13990</v>
      </c>
      <c r="C15" s="27">
        <f>'2.測定データ貼付け用シート'!K13</f>
        <v>13369</v>
      </c>
      <c r="D15" s="28">
        <f>'2.測定データ貼付け用シート'!AZ13</f>
        <v>13333</v>
      </c>
      <c r="E15" s="29">
        <f>'2.測定データ貼付け用シート'!BI13</f>
        <v>13126</v>
      </c>
      <c r="F15" s="32">
        <f>'2.測定データ貼付け用シート'!F13</f>
        <v>18050</v>
      </c>
      <c r="G15" s="27">
        <f>'2.測定データ貼付け用シート'!G13</f>
        <v>18207</v>
      </c>
      <c r="H15" s="27">
        <f>'2.測定データ貼付け用シート'!BD13</f>
        <v>17837</v>
      </c>
      <c r="I15" s="27">
        <f>'2.測定データ貼付け用シート'!BE13</f>
        <v>17935</v>
      </c>
      <c r="J15" s="27">
        <f>'2.測定データ貼付け用シート'!E13</f>
        <v>19189</v>
      </c>
      <c r="K15" s="27">
        <f>'2.測定データ貼付け用シート'!H13</f>
        <v>19085</v>
      </c>
      <c r="L15" s="27">
        <f>'2.測定データ貼付け用シート'!BC13</f>
        <v>18848</v>
      </c>
      <c r="M15" s="27">
        <f>'2.測定データ貼付け用シート'!BF13</f>
        <v>19183</v>
      </c>
      <c r="N15" s="27">
        <f>'2.測定データ貼付け用シート'!D13</f>
        <v>19444</v>
      </c>
      <c r="O15" s="27">
        <f>'2.測定データ貼付け用シート'!I13</f>
        <v>19294</v>
      </c>
      <c r="P15" s="27">
        <f>'2.測定データ貼付け用シート'!BB13</f>
        <v>18980</v>
      </c>
      <c r="Q15" s="27">
        <f>'2.測定データ貼付け用シート'!BG13</f>
        <v>19088</v>
      </c>
      <c r="R15" s="27">
        <f>'2.測定データ貼付け用シート'!C13</f>
        <v>19131</v>
      </c>
      <c r="S15" s="27">
        <f>'2.測定データ貼付け用シート'!J13</f>
        <v>19010</v>
      </c>
      <c r="T15" s="27">
        <f>'2.測定データ貼付け用シート'!BA13</f>
        <v>19038</v>
      </c>
      <c r="U15" s="243">
        <f>'2.測定データ貼付け用シート'!BH13</f>
        <v>19095</v>
      </c>
      <c r="V15" s="33">
        <f>'2.測定データ貼付け用シート'!L13</f>
        <v>17072</v>
      </c>
      <c r="W15" s="53">
        <f>'2.測定データ貼付け用シート'!AX13</f>
        <v>16819</v>
      </c>
      <c r="X15" s="46">
        <f>'2.測定データ貼付け用シート'!V13</f>
        <v>16395</v>
      </c>
      <c r="Y15" s="29">
        <f>'2.測定データ貼付け用シート'!AN13</f>
        <v>16203</v>
      </c>
      <c r="Z15" s="33">
        <f>'2.測定データ貼付け用シート'!M13</f>
        <v>17339</v>
      </c>
      <c r="AA15" s="53">
        <f>'2.測定データ貼付け用シート'!AW13</f>
        <v>17050</v>
      </c>
      <c r="AB15" s="46">
        <f>'2.測定データ貼付け用シート'!W13</f>
        <v>16760</v>
      </c>
      <c r="AC15" s="29">
        <f>'2.測定データ貼付け用シート'!AM13</f>
        <v>16781</v>
      </c>
      <c r="AD15" s="33">
        <f>'2.測定データ貼付け用シート'!N13</f>
        <v>14390</v>
      </c>
      <c r="AE15" s="53">
        <f>'2.測定データ貼付け用シート'!AV13</f>
        <v>14547</v>
      </c>
      <c r="AF15" s="46">
        <f>'2.測定データ貼付け用シート'!X13</f>
        <v>14504</v>
      </c>
      <c r="AG15" s="29">
        <f>'2.測定データ貼付け用シート'!AL13</f>
        <v>14557</v>
      </c>
      <c r="AH15" s="33">
        <f>'2.測定データ貼付け用シート'!O13</f>
        <v>14498</v>
      </c>
      <c r="AI15" s="53">
        <f>'2.測定データ貼付け用シート'!AU13</f>
        <v>14246</v>
      </c>
      <c r="AJ15" s="46">
        <f>'2.測定データ貼付け用シート'!Y13</f>
        <v>14232</v>
      </c>
      <c r="AK15" s="29">
        <f>'2.測定データ貼付け用シート'!AK13</f>
        <v>14658</v>
      </c>
      <c r="AL15" s="33">
        <f>'2.測定データ貼付け用シート'!P13</f>
        <v>14653</v>
      </c>
      <c r="AM15" s="53">
        <f>'2.測定データ貼付け用シート'!AT13</f>
        <v>14518</v>
      </c>
      <c r="AN15" s="46">
        <f>'2.測定データ貼付け用シート'!Z13</f>
        <v>14759</v>
      </c>
      <c r="AO15" s="29">
        <f>'2.測定データ貼付け用シート'!AJ13</f>
        <v>14616</v>
      </c>
      <c r="AP15" s="33">
        <f>'2.測定データ貼付け用シート'!Q13</f>
        <v>14728</v>
      </c>
      <c r="AQ15" s="53">
        <f>'2.測定データ貼付け用シート'!AS13</f>
        <v>14335</v>
      </c>
      <c r="AR15" s="46">
        <f>'2.測定データ貼付け用シート'!AA13</f>
        <v>14632</v>
      </c>
      <c r="AS15" s="29">
        <f>'2.測定データ貼付け用シート'!AI13</f>
        <v>14713</v>
      </c>
      <c r="AT15" s="33">
        <f>'2.測定データ貼付け用シート'!R13</f>
        <v>14488</v>
      </c>
      <c r="AU15" s="53">
        <f>'2.測定データ貼付け用シート'!AR13</f>
        <v>14532</v>
      </c>
      <c r="AV15" s="46">
        <f>'2.測定データ貼付け用シート'!AB13</f>
        <v>14763</v>
      </c>
      <c r="AW15" s="29">
        <f>'2.測定データ貼付け用シート'!AH13</f>
        <v>14506</v>
      </c>
      <c r="AX15" s="33">
        <f>'2.測定データ貼付け用シート'!S13</f>
        <v>14609</v>
      </c>
      <c r="AY15" s="53">
        <f>'2.測定データ貼付け用シート'!AQ13</f>
        <v>14471</v>
      </c>
      <c r="AZ15" s="46">
        <f>'2.測定データ貼付け用シート'!AC13</f>
        <v>14472</v>
      </c>
      <c r="BA15" s="29">
        <f>'2.測定データ貼付け用シート'!AG13</f>
        <v>14431</v>
      </c>
      <c r="BB15" s="33">
        <f>'2.測定データ貼付け用シート'!T13</f>
        <v>14323</v>
      </c>
      <c r="BC15" s="53">
        <f>'2.測定データ貼付け用シート'!AP13</f>
        <v>14202</v>
      </c>
      <c r="BD15" s="46">
        <f>'2.測定データ貼付け用シート'!AD13</f>
        <v>14155</v>
      </c>
      <c r="BE15" s="29">
        <f>'2.測定データ貼付け用シート'!AF13</f>
        <v>14551</v>
      </c>
      <c r="BF15" s="33">
        <f>'2.測定データ貼付け用シート'!U13</f>
        <v>14630</v>
      </c>
      <c r="BG15" s="53">
        <f>'2.測定データ貼付け用シート'!AE13</f>
        <v>14163</v>
      </c>
      <c r="BH15" s="46">
        <f>'2.測定データ貼付け用シート'!AO13</f>
        <v>19238</v>
      </c>
      <c r="BI15" s="29">
        <f>'2.測定データ貼付け用シート'!AY13</f>
        <v>19075</v>
      </c>
    </row>
    <row r="16" spans="1:61" ht="13.5">
      <c r="A16" s="6">
        <v>18</v>
      </c>
      <c r="B16" s="26">
        <f>'2.測定データ貼付け用シート'!B14</f>
        <v>12924</v>
      </c>
      <c r="C16" s="27">
        <f>'2.測定データ貼付け用シート'!K14</f>
        <v>12204</v>
      </c>
      <c r="D16" s="28">
        <f>'2.測定データ貼付け用シート'!AZ14</f>
        <v>12311</v>
      </c>
      <c r="E16" s="29">
        <f>'2.測定データ貼付け用シート'!BI14</f>
        <v>12022</v>
      </c>
      <c r="F16" s="32">
        <f>'2.測定データ貼付け用シート'!F14</f>
        <v>17293</v>
      </c>
      <c r="G16" s="27">
        <f>'2.測定データ貼付け用シート'!G14</f>
        <v>17476</v>
      </c>
      <c r="H16" s="27">
        <f>'2.測定データ貼付け用シート'!BD14</f>
        <v>17069</v>
      </c>
      <c r="I16" s="27">
        <f>'2.測定データ貼付け用シート'!BE14</f>
        <v>17180</v>
      </c>
      <c r="J16" s="27">
        <f>'2.測定データ貼付け用シート'!E14</f>
        <v>19113</v>
      </c>
      <c r="K16" s="27">
        <f>'2.測定データ貼付け用シート'!H14</f>
        <v>18961</v>
      </c>
      <c r="L16" s="27">
        <f>'2.測定データ貼付け用シート'!BC14</f>
        <v>18811</v>
      </c>
      <c r="M16" s="27">
        <f>'2.測定データ貼付け用シート'!BF14</f>
        <v>19047</v>
      </c>
      <c r="N16" s="27">
        <f>'2.測定データ貼付け用シート'!D14</f>
        <v>19401</v>
      </c>
      <c r="O16" s="27">
        <f>'2.測定データ貼付け用シート'!I14</f>
        <v>19257</v>
      </c>
      <c r="P16" s="27">
        <f>'2.測定データ貼付け用シート'!BB14</f>
        <v>18904</v>
      </c>
      <c r="Q16" s="27">
        <f>'2.測定データ貼付け用シート'!BG14</f>
        <v>19094</v>
      </c>
      <c r="R16" s="27">
        <f>'2.測定データ貼付け用シート'!C14</f>
        <v>19129</v>
      </c>
      <c r="S16" s="27">
        <f>'2.測定データ貼付け用シート'!J14</f>
        <v>19016</v>
      </c>
      <c r="T16" s="27">
        <f>'2.測定データ貼付け用シート'!BA14</f>
        <v>19043</v>
      </c>
      <c r="U16" s="243">
        <f>'2.測定データ貼付け用シート'!BH14</f>
        <v>19038</v>
      </c>
      <c r="V16" s="33">
        <f>'2.測定データ貼付け用シート'!L14</f>
        <v>16522</v>
      </c>
      <c r="W16" s="53">
        <f>'2.測定データ貼付け用シート'!AX14</f>
        <v>16276</v>
      </c>
      <c r="X16" s="46">
        <f>'2.測定データ貼付け用シート'!V14</f>
        <v>15775</v>
      </c>
      <c r="Y16" s="29">
        <f>'2.測定データ貼付け用シート'!AN14</f>
        <v>15530</v>
      </c>
      <c r="Z16" s="33">
        <f>'2.測定データ貼付け用シート'!M14</f>
        <v>16863</v>
      </c>
      <c r="AA16" s="53">
        <f>'2.測定データ貼付け用シート'!AW14</f>
        <v>16549</v>
      </c>
      <c r="AB16" s="46">
        <f>'2.測定データ貼付け用シート'!W14</f>
        <v>16114</v>
      </c>
      <c r="AC16" s="29">
        <f>'2.測定データ貼付け用シート'!AM14</f>
        <v>16153</v>
      </c>
      <c r="AD16" s="33">
        <f>'2.測定データ貼付け用シート'!N14</f>
        <v>13341</v>
      </c>
      <c r="AE16" s="53">
        <f>'2.測定データ貼付け用シート'!AV14</f>
        <v>13453</v>
      </c>
      <c r="AF16" s="46">
        <f>'2.測定データ貼付け用シート'!X14</f>
        <v>13424</v>
      </c>
      <c r="AG16" s="29">
        <f>'2.測定データ貼付け用シート'!AL14</f>
        <v>13457</v>
      </c>
      <c r="AH16" s="33">
        <f>'2.測定データ貼付け用シート'!O14</f>
        <v>13388</v>
      </c>
      <c r="AI16" s="53">
        <f>'2.測定データ貼付け用シート'!AU14</f>
        <v>13133</v>
      </c>
      <c r="AJ16" s="46">
        <f>'2.測定データ貼付け用シート'!Y14</f>
        <v>13086</v>
      </c>
      <c r="AK16" s="29">
        <f>'2.測定データ貼付け用シート'!AK14</f>
        <v>13534</v>
      </c>
      <c r="AL16" s="33">
        <f>'2.測定データ貼付け用シート'!P14</f>
        <v>13580</v>
      </c>
      <c r="AM16" s="53">
        <f>'2.測定データ貼付け用シート'!AT14</f>
        <v>13432</v>
      </c>
      <c r="AN16" s="46">
        <f>'2.測定データ貼付け用シート'!Z14</f>
        <v>13694</v>
      </c>
      <c r="AO16" s="29">
        <f>'2.測定データ貼付け用シート'!AJ14</f>
        <v>13494</v>
      </c>
      <c r="AP16" s="33">
        <f>'2.測定データ貼付け用シート'!Q14</f>
        <v>13670</v>
      </c>
      <c r="AQ16" s="53">
        <f>'2.測定データ貼付け用シート'!AS14</f>
        <v>13262</v>
      </c>
      <c r="AR16" s="46">
        <f>'2.測定データ貼付け用シート'!AA14</f>
        <v>13515</v>
      </c>
      <c r="AS16" s="29">
        <f>'2.測定データ貼付け用シート'!AI14</f>
        <v>13618</v>
      </c>
      <c r="AT16" s="33">
        <f>'2.測定データ貼付け用シート'!R14</f>
        <v>13338</v>
      </c>
      <c r="AU16" s="53">
        <f>'2.測定データ貼付け用シート'!AR14</f>
        <v>13528</v>
      </c>
      <c r="AV16" s="46">
        <f>'2.測定データ貼付け用シート'!AB14</f>
        <v>13689</v>
      </c>
      <c r="AW16" s="29">
        <f>'2.測定データ貼付け用シート'!AH14</f>
        <v>13472</v>
      </c>
      <c r="AX16" s="33">
        <f>'2.測定データ貼付け用シート'!S14</f>
        <v>13557</v>
      </c>
      <c r="AY16" s="53">
        <f>'2.測定データ貼付け用シート'!AQ14</f>
        <v>13387</v>
      </c>
      <c r="AZ16" s="46">
        <f>'2.測定データ貼付け用シート'!AC14</f>
        <v>13382</v>
      </c>
      <c r="BA16" s="29">
        <f>'2.測定データ貼付け用シート'!AG14</f>
        <v>13390</v>
      </c>
      <c r="BB16" s="33">
        <f>'2.測定データ貼付け用シート'!T14</f>
        <v>13237</v>
      </c>
      <c r="BC16" s="53">
        <f>'2.測定データ貼付け用シート'!AP14</f>
        <v>13092</v>
      </c>
      <c r="BD16" s="46">
        <f>'2.測定データ貼付け用シート'!AD14</f>
        <v>13077</v>
      </c>
      <c r="BE16" s="29">
        <f>'2.測定データ貼付け用シート'!AF14</f>
        <v>13468</v>
      </c>
      <c r="BF16" s="33">
        <f>'2.測定データ貼付け用シート'!U14</f>
        <v>13565</v>
      </c>
      <c r="BG16" s="53">
        <f>'2.測定データ貼付け用シート'!AE14</f>
        <v>13010</v>
      </c>
      <c r="BH16" s="46">
        <f>'2.測定データ貼付け用シート'!AO14</f>
        <v>19270</v>
      </c>
      <c r="BI16" s="29">
        <f>'2.測定データ貼付け用シート'!AY14</f>
        <v>19016</v>
      </c>
    </row>
    <row r="17" spans="1:61" ht="13.5">
      <c r="A17" s="6">
        <v>20</v>
      </c>
      <c r="B17" s="26">
        <f>'2.測定データ貼付け用シート'!B15</f>
        <v>11848</v>
      </c>
      <c r="C17" s="27">
        <f>'2.測定データ貼付け用シート'!K15</f>
        <v>11035</v>
      </c>
      <c r="D17" s="28">
        <f>'2.測定データ貼付け用シート'!AZ15</f>
        <v>11156</v>
      </c>
      <c r="E17" s="29">
        <f>'2.測定データ貼付け用シート'!BI15</f>
        <v>10896</v>
      </c>
      <c r="F17" s="32">
        <f>'2.測定データ貼付け用シート'!F15</f>
        <v>16378</v>
      </c>
      <c r="G17" s="27">
        <f>'2.測定データ貼付け用シート'!G15</f>
        <v>16584</v>
      </c>
      <c r="H17" s="27">
        <f>'2.測定データ貼付け用シート'!BD15</f>
        <v>16159</v>
      </c>
      <c r="I17" s="27">
        <f>'2.測定データ貼付け用シート'!BE15</f>
        <v>16248</v>
      </c>
      <c r="J17" s="27">
        <f>'2.測定データ貼付け用シート'!E15</f>
        <v>18929</v>
      </c>
      <c r="K17" s="27">
        <f>'2.測定データ貼付け用シート'!H15</f>
        <v>18829</v>
      </c>
      <c r="L17" s="27">
        <f>'2.測定データ貼付け用シート'!BC15</f>
        <v>18599</v>
      </c>
      <c r="M17" s="27">
        <f>'2.測定データ貼付け用シート'!BF15</f>
        <v>18852</v>
      </c>
      <c r="N17" s="27">
        <f>'2.測定データ貼付け用シート'!D15</f>
        <v>19416</v>
      </c>
      <c r="O17" s="27">
        <f>'2.測定データ貼付け用シート'!I15</f>
        <v>19240</v>
      </c>
      <c r="P17" s="27">
        <f>'2.測定データ貼付け用シート'!BB15</f>
        <v>18966</v>
      </c>
      <c r="Q17" s="27">
        <f>'2.測定データ貼付け用シート'!BG15</f>
        <v>19059</v>
      </c>
      <c r="R17" s="27">
        <f>'2.測定データ貼付け用シート'!C15</f>
        <v>19105</v>
      </c>
      <c r="S17" s="27">
        <f>'2.測定データ貼付け用シート'!J15</f>
        <v>18927</v>
      </c>
      <c r="T17" s="27">
        <f>'2.測定データ貼付け用シート'!BA15</f>
        <v>19018</v>
      </c>
      <c r="U17" s="243">
        <f>'2.測定データ貼付け用シート'!BH15</f>
        <v>19072</v>
      </c>
      <c r="V17" s="33">
        <f>'2.測定データ貼付け用シート'!L15</f>
        <v>15969</v>
      </c>
      <c r="W17" s="53">
        <f>'2.測定データ貼付け用シート'!AX15</f>
        <v>15689</v>
      </c>
      <c r="X17" s="46">
        <f>'2.測定データ貼付け用シート'!V15</f>
        <v>15070</v>
      </c>
      <c r="Y17" s="29">
        <f>'2.測定データ貼付け用シート'!AN15</f>
        <v>14859</v>
      </c>
      <c r="Z17" s="33">
        <f>'2.測定データ貼付け用シート'!M15</f>
        <v>16344</v>
      </c>
      <c r="AA17" s="53">
        <f>'2.測定データ貼付け用シート'!AW15</f>
        <v>15998</v>
      </c>
      <c r="AB17" s="46">
        <f>'2.測定データ貼付け用シート'!W15</f>
        <v>15372</v>
      </c>
      <c r="AC17" s="29">
        <f>'2.測定データ貼付け用シート'!AM15</f>
        <v>15517</v>
      </c>
      <c r="AD17" s="33">
        <f>'2.測定データ貼付け用シート'!N15</f>
        <v>12214</v>
      </c>
      <c r="AE17" s="53">
        <f>'2.測定データ貼付け用シート'!AV15</f>
        <v>12291</v>
      </c>
      <c r="AF17" s="46">
        <f>'2.測定データ貼付け用シート'!X15</f>
        <v>12274</v>
      </c>
      <c r="AG17" s="29">
        <f>'2.測定データ貼付け用シート'!AL15</f>
        <v>12295</v>
      </c>
      <c r="AH17" s="33">
        <f>'2.測定データ貼付け用シート'!O15</f>
        <v>12253</v>
      </c>
      <c r="AI17" s="53">
        <f>'2.測定データ貼付け用シート'!AU15</f>
        <v>12023</v>
      </c>
      <c r="AJ17" s="46">
        <f>'2.測定データ貼付け用シート'!Y15</f>
        <v>11947</v>
      </c>
      <c r="AK17" s="29">
        <f>'2.測定データ貼付け用シート'!AK15</f>
        <v>12380</v>
      </c>
      <c r="AL17" s="33">
        <f>'2.測定データ貼付け用シート'!P15</f>
        <v>12489</v>
      </c>
      <c r="AM17" s="53">
        <f>'2.測定データ貼付け用シート'!AT15</f>
        <v>12361</v>
      </c>
      <c r="AN17" s="46">
        <f>'2.測定データ貼付け用シート'!Z15</f>
        <v>12572</v>
      </c>
      <c r="AO17" s="29">
        <f>'2.測定データ貼付け用シート'!AJ15</f>
        <v>12354</v>
      </c>
      <c r="AP17" s="33">
        <f>'2.測定データ貼付け用シート'!Q15</f>
        <v>12554</v>
      </c>
      <c r="AQ17" s="53">
        <f>'2.測定データ貼付け用シート'!AS15</f>
        <v>12145</v>
      </c>
      <c r="AR17" s="46">
        <f>'2.測定データ貼付け用シート'!AA15</f>
        <v>12418</v>
      </c>
      <c r="AS17" s="29">
        <f>'2.測定データ貼付け用シート'!AI15</f>
        <v>12505</v>
      </c>
      <c r="AT17" s="33">
        <f>'2.測定データ貼付け用シート'!R15</f>
        <v>12205</v>
      </c>
      <c r="AU17" s="53">
        <f>'2.測定データ貼付け用シート'!AR15</f>
        <v>12394</v>
      </c>
      <c r="AV17" s="46">
        <f>'2.測定データ貼付け用シート'!AB15</f>
        <v>12564</v>
      </c>
      <c r="AW17" s="29">
        <f>'2.測定データ貼付け用シート'!AH15</f>
        <v>12384</v>
      </c>
      <c r="AX17" s="33">
        <f>'2.測定データ貼付け用シート'!S15</f>
        <v>12489</v>
      </c>
      <c r="AY17" s="53">
        <f>'2.測定データ貼付け用シート'!AQ15</f>
        <v>12281</v>
      </c>
      <c r="AZ17" s="46">
        <f>'2.測定データ貼付け用シート'!AC15</f>
        <v>12270</v>
      </c>
      <c r="BA17" s="29">
        <f>'2.測定データ貼付け用シート'!AG15</f>
        <v>12329</v>
      </c>
      <c r="BB17" s="33">
        <f>'2.測定データ貼付け用シート'!T15</f>
        <v>12122</v>
      </c>
      <c r="BC17" s="53">
        <f>'2.測定データ貼付け用シート'!AP15</f>
        <v>11966</v>
      </c>
      <c r="BD17" s="46">
        <f>'2.測定データ貼付け用シート'!AD15</f>
        <v>11958</v>
      </c>
      <c r="BE17" s="29">
        <f>'2.測定データ貼付け用シート'!AF15</f>
        <v>12382</v>
      </c>
      <c r="BF17" s="33">
        <f>'2.測定データ貼付け用シート'!U15</f>
        <v>12376</v>
      </c>
      <c r="BG17" s="53">
        <f>'2.測定データ貼付け用シート'!AE15</f>
        <v>11919</v>
      </c>
      <c r="BH17" s="46">
        <f>'2.測定データ貼付け用シート'!AO15</f>
        <v>19276</v>
      </c>
      <c r="BI17" s="29">
        <f>'2.測定データ貼付け用シート'!AY15</f>
        <v>18720</v>
      </c>
    </row>
    <row r="18" spans="1:61" ht="13.5">
      <c r="A18" s="6">
        <v>22</v>
      </c>
      <c r="B18" s="26">
        <f>'2.測定データ貼付け用シート'!B16</f>
        <v>10747</v>
      </c>
      <c r="C18" s="27">
        <f>'2.測定データ貼付け用シート'!K16</f>
        <v>9891</v>
      </c>
      <c r="D18" s="28">
        <f>'2.測定データ貼付け用シート'!AZ16</f>
        <v>10088</v>
      </c>
      <c r="E18" s="29">
        <f>'2.測定データ貼付け用シート'!BI16</f>
        <v>9780</v>
      </c>
      <c r="F18" s="32">
        <f>'2.測定データ貼付け用シート'!F16</f>
        <v>15289</v>
      </c>
      <c r="G18" s="27">
        <f>'2.測定データ貼付け用シート'!G16</f>
        <v>15516</v>
      </c>
      <c r="H18" s="27">
        <f>'2.測定データ貼付け用シート'!BD16</f>
        <v>15139</v>
      </c>
      <c r="I18" s="27">
        <f>'2.測定データ貼付け用シート'!BE16</f>
        <v>15187</v>
      </c>
      <c r="J18" s="27">
        <f>'2.測定データ貼付け用シート'!E16</f>
        <v>18443</v>
      </c>
      <c r="K18" s="27">
        <f>'2.測定データ貼付け用シート'!H16</f>
        <v>18303</v>
      </c>
      <c r="L18" s="27">
        <f>'2.測定データ貼付け用シート'!BC16</f>
        <v>18013</v>
      </c>
      <c r="M18" s="27">
        <f>'2.測定データ貼付け用シート'!BF16</f>
        <v>18309</v>
      </c>
      <c r="N18" s="27">
        <f>'2.測定データ貼付け用シート'!D16</f>
        <v>19358</v>
      </c>
      <c r="O18" s="27">
        <f>'2.測定データ貼付け用シート'!I16</f>
        <v>19257</v>
      </c>
      <c r="P18" s="27">
        <f>'2.測定データ貼付け用シート'!BB16</f>
        <v>18949</v>
      </c>
      <c r="Q18" s="27">
        <f>'2.測定データ貼付け用シート'!BG16</f>
        <v>19083</v>
      </c>
      <c r="R18" s="27">
        <f>'2.測定データ貼付け用シート'!C16</f>
        <v>19123</v>
      </c>
      <c r="S18" s="27">
        <f>'2.測定データ貼付け用シート'!J16</f>
        <v>18988</v>
      </c>
      <c r="T18" s="27">
        <f>'2.測定データ貼付け用シート'!BA16</f>
        <v>19021</v>
      </c>
      <c r="U18" s="243">
        <f>'2.測定データ貼付け用シート'!BH16</f>
        <v>19055</v>
      </c>
      <c r="V18" s="33">
        <f>'2.測定データ貼付け用シート'!L16</f>
        <v>15372</v>
      </c>
      <c r="W18" s="53">
        <f>'2.測定データ貼付け用シート'!AX16</f>
        <v>15118</v>
      </c>
      <c r="X18" s="46">
        <f>'2.測定データ貼付け用シート'!V16</f>
        <v>14383</v>
      </c>
      <c r="Y18" s="29">
        <f>'2.測定データ貼付け用シート'!AN16</f>
        <v>14125</v>
      </c>
      <c r="Z18" s="33">
        <f>'2.測定データ貼付け用シート'!M16</f>
        <v>15763</v>
      </c>
      <c r="AA18" s="53">
        <f>'2.測定データ貼付け用シート'!AW16</f>
        <v>15409</v>
      </c>
      <c r="AB18" s="46">
        <f>'2.測定データ貼付け用シート'!W16</f>
        <v>14677</v>
      </c>
      <c r="AC18" s="29">
        <f>'2.測定データ貼付け用シート'!AM16</f>
        <v>14829</v>
      </c>
      <c r="AD18" s="33">
        <f>'2.測定データ貼付け用シート'!N16</f>
        <v>11077</v>
      </c>
      <c r="AE18" s="53">
        <f>'2.測定データ貼付け用シート'!AV16</f>
        <v>11181</v>
      </c>
      <c r="AF18" s="46">
        <f>'2.測定データ貼付け用シート'!X16</f>
        <v>11160</v>
      </c>
      <c r="AG18" s="29">
        <f>'2.測定データ貼付け用シート'!AL16</f>
        <v>11170</v>
      </c>
      <c r="AH18" s="33">
        <f>'2.測定データ貼付け用シート'!O16</f>
        <v>11094</v>
      </c>
      <c r="AI18" s="53">
        <f>'2.測定データ貼付け用シート'!AU16</f>
        <v>10904</v>
      </c>
      <c r="AJ18" s="46">
        <f>'2.測定データ貼付け用シート'!Y16</f>
        <v>10803</v>
      </c>
      <c r="AK18" s="29">
        <f>'2.測定データ貼付け用シート'!AK16</f>
        <v>11244</v>
      </c>
      <c r="AL18" s="33">
        <f>'2.測定データ貼付け用シート'!P16</f>
        <v>11339</v>
      </c>
      <c r="AM18" s="53">
        <f>'2.測定データ貼付け用シート'!AT16</f>
        <v>11226</v>
      </c>
      <c r="AN18" s="46">
        <f>'2.測定データ貼付け用シート'!Z16</f>
        <v>11427</v>
      </c>
      <c r="AO18" s="29">
        <f>'2.測定データ貼付け用シート'!AJ16</f>
        <v>11189</v>
      </c>
      <c r="AP18" s="33">
        <f>'2.測定データ貼付け用シート'!Q16</f>
        <v>11456</v>
      </c>
      <c r="AQ18" s="53">
        <f>'2.測定データ貼付け用シート'!AS16</f>
        <v>11024</v>
      </c>
      <c r="AR18" s="46">
        <f>'2.測定データ貼付け用シート'!AA16</f>
        <v>11302</v>
      </c>
      <c r="AS18" s="29">
        <f>'2.測定データ貼付け用シート'!AI16</f>
        <v>11339</v>
      </c>
      <c r="AT18" s="33">
        <f>'2.測定データ貼付け用シート'!R16</f>
        <v>11072</v>
      </c>
      <c r="AU18" s="53">
        <f>'2.測定データ貼付け用シート'!AR16</f>
        <v>11337</v>
      </c>
      <c r="AV18" s="46">
        <f>'2.測定データ貼付け用シート'!AB16</f>
        <v>11451</v>
      </c>
      <c r="AW18" s="29">
        <f>'2.測定データ貼付け用シート'!AH16</f>
        <v>11297</v>
      </c>
      <c r="AX18" s="33">
        <f>'2.測定データ貼付け用シート'!S16</f>
        <v>11357</v>
      </c>
      <c r="AY18" s="53">
        <f>'2.測定データ貼付け用シート'!AQ16</f>
        <v>11131</v>
      </c>
      <c r="AZ18" s="46">
        <f>'2.測定データ貼付け用シート'!AC16</f>
        <v>11130</v>
      </c>
      <c r="BA18" s="29">
        <f>'2.測定データ貼付け用シート'!AG16</f>
        <v>11228</v>
      </c>
      <c r="BB18" s="33">
        <f>'2.測定データ貼付け用シート'!T16</f>
        <v>10963</v>
      </c>
      <c r="BC18" s="53">
        <f>'2.測定データ貼付け用シート'!AP16</f>
        <v>10869</v>
      </c>
      <c r="BD18" s="46">
        <f>'2.測定データ貼付け用シート'!AD16</f>
        <v>10771</v>
      </c>
      <c r="BE18" s="29">
        <f>'2.測定データ貼付け用シート'!AF16</f>
        <v>11271</v>
      </c>
      <c r="BF18" s="33">
        <f>'2.測定データ貼付け用シート'!U16</f>
        <v>11241</v>
      </c>
      <c r="BG18" s="53">
        <f>'2.測定データ貼付け用シート'!AE16</f>
        <v>10744</v>
      </c>
      <c r="BH18" s="46">
        <f>'2.測定データ貼付け用シート'!AO16</f>
        <v>19280</v>
      </c>
      <c r="BI18" s="29">
        <f>'2.測定データ貼付け用シート'!AY16</f>
        <v>18114</v>
      </c>
    </row>
    <row r="19" spans="1:61" ht="13.5">
      <c r="A19" s="6">
        <v>24</v>
      </c>
      <c r="B19" s="26">
        <f>'2.測定データ貼付け用シート'!B17</f>
        <v>9660</v>
      </c>
      <c r="C19" s="27">
        <f>'2.測定データ貼付け用シート'!K17</f>
        <v>8811</v>
      </c>
      <c r="D19" s="28">
        <f>'2.測定データ貼付け用シート'!AZ17</f>
        <v>9048</v>
      </c>
      <c r="E19" s="29">
        <f>'2.測定データ貼付け用シート'!BI17</f>
        <v>8687</v>
      </c>
      <c r="F19" s="32">
        <f>'2.測定データ貼付け用シート'!F17</f>
        <v>14206</v>
      </c>
      <c r="G19" s="27">
        <f>'2.測定データ貼付け用シート'!G17</f>
        <v>14426</v>
      </c>
      <c r="H19" s="27">
        <f>'2.測定データ貼付け用シート'!BD17</f>
        <v>14028</v>
      </c>
      <c r="I19" s="27">
        <f>'2.測定データ貼付け用シート'!BE17</f>
        <v>14184</v>
      </c>
      <c r="J19" s="27">
        <f>'2.測定データ貼付け用シート'!E17</f>
        <v>17720</v>
      </c>
      <c r="K19" s="27">
        <f>'2.測定データ貼付け用シート'!H17</f>
        <v>17529</v>
      </c>
      <c r="L19" s="27">
        <f>'2.測定データ貼付け用シート'!BC17</f>
        <v>17280</v>
      </c>
      <c r="M19" s="27">
        <f>'2.測定データ貼付け用シート'!BF17</f>
        <v>17514</v>
      </c>
      <c r="N19" s="27">
        <f>'2.測定データ貼付け用シート'!D17</f>
        <v>19374</v>
      </c>
      <c r="O19" s="27">
        <f>'2.測定データ貼付け用シート'!I17</f>
        <v>19260</v>
      </c>
      <c r="P19" s="27">
        <f>'2.測定データ貼付け用シート'!BB17</f>
        <v>18942</v>
      </c>
      <c r="Q19" s="27">
        <f>'2.測定データ貼付け用シート'!BG17</f>
        <v>19084</v>
      </c>
      <c r="R19" s="27">
        <f>'2.測定データ貼付け用シート'!C17</f>
        <v>19132</v>
      </c>
      <c r="S19" s="27">
        <f>'2.測定データ貼付け用シート'!J17</f>
        <v>19003</v>
      </c>
      <c r="T19" s="27">
        <f>'2.測定データ貼付け用シート'!BA17</f>
        <v>19026</v>
      </c>
      <c r="U19" s="243">
        <f>'2.測定データ貼付け用シート'!BH17</f>
        <v>19011</v>
      </c>
      <c r="V19" s="33">
        <f>'2.測定データ貼付け用シート'!L17</f>
        <v>14774</v>
      </c>
      <c r="W19" s="53">
        <f>'2.測定データ貼付け用シート'!AX17</f>
        <v>14493</v>
      </c>
      <c r="X19" s="46">
        <f>'2.測定データ貼付け用シート'!V17</f>
        <v>13664</v>
      </c>
      <c r="Y19" s="29">
        <f>'2.測定データ貼付け用シート'!AN17</f>
        <v>13393</v>
      </c>
      <c r="Z19" s="33">
        <f>'2.測定データ貼付け用シート'!M17</f>
        <v>15133</v>
      </c>
      <c r="AA19" s="53">
        <f>'2.測定データ貼付け用シート'!AW17</f>
        <v>14852</v>
      </c>
      <c r="AB19" s="46">
        <f>'2.測定データ貼付け用シート'!W17</f>
        <v>13985</v>
      </c>
      <c r="AC19" s="29">
        <f>'2.測定データ貼付け用シート'!AM17</f>
        <v>14069</v>
      </c>
      <c r="AD19" s="33">
        <f>'2.測定データ貼付け用シート'!N17</f>
        <v>9968</v>
      </c>
      <c r="AE19" s="53">
        <f>'2.測定データ貼付け用シート'!AV17</f>
        <v>10073</v>
      </c>
      <c r="AF19" s="46">
        <f>'2.測定データ貼付け用シート'!X17</f>
        <v>10057</v>
      </c>
      <c r="AG19" s="29">
        <f>'2.測定データ貼付け用シート'!AL17</f>
        <v>10012</v>
      </c>
      <c r="AH19" s="33">
        <f>'2.測定データ貼付け用シート'!O17</f>
        <v>9956</v>
      </c>
      <c r="AI19" s="53">
        <f>'2.測定データ貼付け用シート'!AU17</f>
        <v>9779</v>
      </c>
      <c r="AJ19" s="46">
        <f>'2.測定データ貼付け用シート'!Y17</f>
        <v>9634</v>
      </c>
      <c r="AK19" s="29">
        <f>'2.測定データ貼付け用シート'!AK17</f>
        <v>10108</v>
      </c>
      <c r="AL19" s="33">
        <f>'2.測定データ貼付け用シート'!P17</f>
        <v>10256</v>
      </c>
      <c r="AM19" s="53">
        <f>'2.測定データ貼付け用シート'!AT17</f>
        <v>10100</v>
      </c>
      <c r="AN19" s="46">
        <f>'2.測定データ貼付け用シート'!Z17</f>
        <v>10293</v>
      </c>
      <c r="AO19" s="29">
        <f>'2.測定データ貼付け用シート'!AJ17</f>
        <v>10059</v>
      </c>
      <c r="AP19" s="33">
        <f>'2.測定データ貼付け用シート'!Q17</f>
        <v>10341</v>
      </c>
      <c r="AQ19" s="53">
        <f>'2.測定データ貼付け用シート'!AS17</f>
        <v>9900</v>
      </c>
      <c r="AR19" s="46">
        <f>'2.測定データ貼付け用シート'!AA17</f>
        <v>10151</v>
      </c>
      <c r="AS19" s="29">
        <f>'2.測定データ貼付け用シート'!AI17</f>
        <v>10197</v>
      </c>
      <c r="AT19" s="33">
        <f>'2.測定データ貼付け用シート'!R17</f>
        <v>9938</v>
      </c>
      <c r="AU19" s="53">
        <f>'2.測定データ貼付け用シート'!AR17</f>
        <v>10230</v>
      </c>
      <c r="AV19" s="46">
        <f>'2.測定データ貼付け用シート'!AB17</f>
        <v>10326</v>
      </c>
      <c r="AW19" s="29">
        <f>'2.測定データ貼付け用シート'!AH17</f>
        <v>10195</v>
      </c>
      <c r="AX19" s="33">
        <f>'2.測定データ貼付け用シート'!S17</f>
        <v>10244</v>
      </c>
      <c r="AY19" s="53">
        <f>'2.測定データ貼付け用シート'!AQ17</f>
        <v>10051</v>
      </c>
      <c r="AZ19" s="46">
        <f>'2.測定データ貼付け用シート'!AC17</f>
        <v>10014</v>
      </c>
      <c r="BA19" s="29">
        <f>'2.測定データ貼付け用シート'!AG17</f>
        <v>10128</v>
      </c>
      <c r="BB19" s="33">
        <f>'2.測定データ貼付け用シート'!T17</f>
        <v>9805</v>
      </c>
      <c r="BC19" s="53">
        <f>'2.測定データ貼付け用シート'!AP17</f>
        <v>9742</v>
      </c>
      <c r="BD19" s="46">
        <f>'2.測定データ貼付け用シート'!AD17</f>
        <v>9679</v>
      </c>
      <c r="BE19" s="29">
        <f>'2.測定データ貼付け用シート'!AF17</f>
        <v>10176</v>
      </c>
      <c r="BF19" s="33">
        <f>'2.測定データ貼付け用シート'!U17</f>
        <v>10137</v>
      </c>
      <c r="BG19" s="53">
        <f>'2.測定データ貼付け用シート'!AE17</f>
        <v>9637</v>
      </c>
      <c r="BH19" s="46">
        <f>'2.測定データ貼付け用シート'!AO17</f>
        <v>19218</v>
      </c>
      <c r="BI19" s="29">
        <f>'2.測定データ貼付け用シート'!AY17</f>
        <v>17167</v>
      </c>
    </row>
    <row r="20" spans="1:61" ht="13.5">
      <c r="A20" s="6">
        <v>26</v>
      </c>
      <c r="B20" s="26">
        <f>'2.測定データ貼付け用シート'!B18</f>
        <v>8591</v>
      </c>
      <c r="C20" s="27">
        <f>'2.測定データ貼付け用シート'!K18</f>
        <v>7746</v>
      </c>
      <c r="D20" s="28">
        <f>'2.測定データ貼付け用シート'!AZ18</f>
        <v>8057</v>
      </c>
      <c r="E20" s="29">
        <f>'2.測定データ貼付け用シート'!BI18</f>
        <v>7662</v>
      </c>
      <c r="F20" s="32">
        <f>'2.測定データ貼付け用シート'!F18</f>
        <v>13111</v>
      </c>
      <c r="G20" s="27">
        <f>'2.測定データ貼付け用シート'!G18</f>
        <v>13306</v>
      </c>
      <c r="H20" s="27">
        <f>'2.測定データ貼付け用シート'!BD18</f>
        <v>12968</v>
      </c>
      <c r="I20" s="27">
        <f>'2.測定データ貼付け用シート'!BE18</f>
        <v>13088</v>
      </c>
      <c r="J20" s="27">
        <f>'2.測定データ貼付け用シート'!E18</f>
        <v>16752</v>
      </c>
      <c r="K20" s="27">
        <f>'2.測定データ貼付け用シート'!H18</f>
        <v>16484</v>
      </c>
      <c r="L20" s="27">
        <f>'2.測定データ貼付け用シート'!BC18</f>
        <v>16284</v>
      </c>
      <c r="M20" s="27">
        <f>'2.測定データ貼付け用シート'!BF18</f>
        <v>16536</v>
      </c>
      <c r="N20" s="27">
        <f>'2.測定データ貼付け用シート'!D18</f>
        <v>19373</v>
      </c>
      <c r="O20" s="27">
        <f>'2.測定データ貼付け用シート'!I18</f>
        <v>19237</v>
      </c>
      <c r="P20" s="27">
        <f>'2.測定データ貼付け用シート'!BB18</f>
        <v>18884</v>
      </c>
      <c r="Q20" s="27">
        <f>'2.測定データ貼付け用シート'!BG18</f>
        <v>19056</v>
      </c>
      <c r="R20" s="27">
        <f>'2.測定データ貼付け用シート'!C18</f>
        <v>19095</v>
      </c>
      <c r="S20" s="27">
        <f>'2.測定データ貼付け用シート'!J18</f>
        <v>18973</v>
      </c>
      <c r="T20" s="27">
        <f>'2.測定データ貼付け用シート'!BA18</f>
        <v>18966</v>
      </c>
      <c r="U20" s="243">
        <f>'2.測定データ貼付け用シート'!BH18</f>
        <v>19034</v>
      </c>
      <c r="V20" s="33">
        <f>'2.測定データ貼付け用シート'!L18</f>
        <v>14135</v>
      </c>
      <c r="W20" s="53">
        <f>'2.測定データ貼付け用シート'!AX18</f>
        <v>13906</v>
      </c>
      <c r="X20" s="46">
        <f>'2.測定データ貼付け用シート'!V18</f>
        <v>12966</v>
      </c>
      <c r="Y20" s="29">
        <f>'2.測定データ貼付け用シート'!AN18</f>
        <v>12617</v>
      </c>
      <c r="Z20" s="33">
        <f>'2.測定データ貼付け用シート'!M18</f>
        <v>14479</v>
      </c>
      <c r="AA20" s="53">
        <f>'2.測定データ貼付け用シート'!AW18</f>
        <v>14202</v>
      </c>
      <c r="AB20" s="46">
        <f>'2.測定データ貼付け用シート'!W18</f>
        <v>13264</v>
      </c>
      <c r="AC20" s="29">
        <f>'2.測定データ貼付け用シート'!AM18</f>
        <v>13412</v>
      </c>
      <c r="AD20" s="33">
        <f>'2.測定データ貼付け用シート'!N18</f>
        <v>8899</v>
      </c>
      <c r="AE20" s="53">
        <f>'2.測定データ貼付け用シート'!AV18</f>
        <v>8942</v>
      </c>
      <c r="AF20" s="46">
        <f>'2.測定データ貼付け用シート'!X18</f>
        <v>8970</v>
      </c>
      <c r="AG20" s="29">
        <f>'2.測定データ貼付け用シート'!AL18</f>
        <v>8916</v>
      </c>
      <c r="AH20" s="33">
        <f>'2.測定データ貼付け用シート'!O18</f>
        <v>8878</v>
      </c>
      <c r="AI20" s="53">
        <f>'2.測定データ貼付け用シート'!AU18</f>
        <v>8703</v>
      </c>
      <c r="AJ20" s="46">
        <f>'2.測定データ貼付け用シート'!Y18</f>
        <v>8551</v>
      </c>
      <c r="AK20" s="29">
        <f>'2.測定データ貼付け用シート'!AK18</f>
        <v>9019</v>
      </c>
      <c r="AL20" s="33">
        <f>'2.測定データ貼付け用シート'!P18</f>
        <v>9166</v>
      </c>
      <c r="AM20" s="53">
        <f>'2.測定データ貼付け用シート'!AT18</f>
        <v>9012</v>
      </c>
      <c r="AN20" s="46">
        <f>'2.測定データ貼付け用シート'!Z18</f>
        <v>9191</v>
      </c>
      <c r="AO20" s="29">
        <f>'2.測定データ貼付け用シート'!AJ18</f>
        <v>8955</v>
      </c>
      <c r="AP20" s="33">
        <f>'2.測定データ貼付け用シート'!Q18</f>
        <v>9268</v>
      </c>
      <c r="AQ20" s="53">
        <f>'2.測定データ貼付け用シート'!AS18</f>
        <v>8809</v>
      </c>
      <c r="AR20" s="46">
        <f>'2.測定データ貼付け用シート'!AA18</f>
        <v>9038</v>
      </c>
      <c r="AS20" s="29">
        <f>'2.測定データ貼付け用シート'!AI18</f>
        <v>9125</v>
      </c>
      <c r="AT20" s="33">
        <f>'2.測定データ貼付け用シート'!R18</f>
        <v>8810</v>
      </c>
      <c r="AU20" s="53">
        <f>'2.測定データ貼付け用シート'!AR18</f>
        <v>9199</v>
      </c>
      <c r="AV20" s="46">
        <f>'2.測定データ貼付け用シート'!AB18</f>
        <v>9269</v>
      </c>
      <c r="AW20" s="29">
        <f>'2.測定データ貼付け用シート'!AH18</f>
        <v>9095</v>
      </c>
      <c r="AX20" s="33">
        <f>'2.測定データ貼付け用シート'!S18</f>
        <v>9140</v>
      </c>
      <c r="AY20" s="53">
        <f>'2.測定データ貼付け用シート'!AQ18</f>
        <v>8982</v>
      </c>
      <c r="AZ20" s="46">
        <f>'2.測定データ貼付け用シート'!AC18</f>
        <v>8903</v>
      </c>
      <c r="BA20" s="29">
        <f>'2.測定データ貼付け用シート'!AG18</f>
        <v>9056</v>
      </c>
      <c r="BB20" s="33">
        <f>'2.測定データ貼付け用シート'!T18</f>
        <v>8754</v>
      </c>
      <c r="BC20" s="53">
        <f>'2.測定データ貼付け用シート'!AP18</f>
        <v>8705</v>
      </c>
      <c r="BD20" s="46">
        <f>'2.測定データ貼付け用シート'!AD18</f>
        <v>8606</v>
      </c>
      <c r="BE20" s="29">
        <f>'2.測定データ貼付け用シート'!AF18</f>
        <v>9092</v>
      </c>
      <c r="BF20" s="33">
        <f>'2.測定データ貼付け用シート'!U18</f>
        <v>9048</v>
      </c>
      <c r="BG20" s="53">
        <f>'2.測定データ貼付け用シート'!AE18</f>
        <v>8591</v>
      </c>
      <c r="BH20" s="46">
        <f>'2.測定データ貼付け用シート'!AO18</f>
        <v>19197</v>
      </c>
      <c r="BI20" s="29">
        <f>'2.測定データ貼付け用シート'!AY18</f>
        <v>16125</v>
      </c>
    </row>
    <row r="21" spans="1:61" ht="13.5">
      <c r="A21" s="6">
        <v>28</v>
      </c>
      <c r="B21" s="26">
        <f>'2.測定データ貼付け用シート'!B19</f>
        <v>7617</v>
      </c>
      <c r="C21" s="27">
        <f>'2.測定データ貼付け用シート'!K19</f>
        <v>6761</v>
      </c>
      <c r="D21" s="28">
        <f>'2.測定データ貼付け用シート'!AZ19</f>
        <v>7116</v>
      </c>
      <c r="E21" s="29">
        <f>'2.測定データ貼付け用シート'!BI19</f>
        <v>6720</v>
      </c>
      <c r="F21" s="32">
        <f>'2.測定データ貼付け用シート'!F19</f>
        <v>11955</v>
      </c>
      <c r="G21" s="27">
        <f>'2.測定データ貼付け用シート'!G19</f>
        <v>12215</v>
      </c>
      <c r="H21" s="27">
        <f>'2.測定データ貼付け用シート'!BD19</f>
        <v>11857</v>
      </c>
      <c r="I21" s="27">
        <f>'2.測定データ貼付け用シート'!BE19</f>
        <v>11979</v>
      </c>
      <c r="J21" s="27">
        <f>'2.測定データ貼付け用シート'!E19</f>
        <v>15679</v>
      </c>
      <c r="K21" s="27">
        <f>'2.測定データ貼付け用シート'!H19</f>
        <v>15411</v>
      </c>
      <c r="L21" s="27">
        <f>'2.測定データ貼付け用シート'!BC19</f>
        <v>15239</v>
      </c>
      <c r="M21" s="27">
        <f>'2.測定データ貼付け用シート'!BF19</f>
        <v>15394</v>
      </c>
      <c r="N21" s="27">
        <f>'2.測定データ貼付け用シート'!D19</f>
        <v>19337</v>
      </c>
      <c r="O21" s="27">
        <f>'2.測定データ貼付け用シート'!I19</f>
        <v>19180</v>
      </c>
      <c r="P21" s="27">
        <f>'2.測定データ貼付け用シート'!BB19</f>
        <v>18865</v>
      </c>
      <c r="Q21" s="27">
        <f>'2.測定データ貼付け用シート'!BG19</f>
        <v>18990</v>
      </c>
      <c r="R21" s="27">
        <f>'2.測定データ貼付け用シート'!C19</f>
        <v>19082</v>
      </c>
      <c r="S21" s="27">
        <f>'2.測定データ貼付け用シート'!J19</f>
        <v>18972</v>
      </c>
      <c r="T21" s="27">
        <f>'2.測定データ貼付け用シート'!BA19</f>
        <v>18984</v>
      </c>
      <c r="U21" s="243">
        <f>'2.測定データ貼付け用シート'!BH19</f>
        <v>19012</v>
      </c>
      <c r="V21" s="33">
        <f>'2.測定データ貼付け用シート'!L19</f>
        <v>13528</v>
      </c>
      <c r="W21" s="53">
        <f>'2.測定データ貼付け用シート'!AX19</f>
        <v>13296</v>
      </c>
      <c r="X21" s="46">
        <f>'2.測定データ貼付け用シート'!V19</f>
        <v>12206</v>
      </c>
      <c r="Y21" s="29">
        <f>'2.測定データ貼付け用シート'!AN19</f>
        <v>11928</v>
      </c>
      <c r="Z21" s="33">
        <f>'2.測定データ貼付け用シート'!M19</f>
        <v>13875</v>
      </c>
      <c r="AA21" s="53">
        <f>'2.測定データ貼付け用シート'!AW19</f>
        <v>13598</v>
      </c>
      <c r="AB21" s="46">
        <f>'2.測定データ貼付け用シート'!W19</f>
        <v>12548</v>
      </c>
      <c r="AC21" s="29">
        <f>'2.測定データ貼付け用シート'!AM19</f>
        <v>12681</v>
      </c>
      <c r="AD21" s="33">
        <f>'2.測定データ貼付け用シート'!N19</f>
        <v>7846</v>
      </c>
      <c r="AE21" s="53">
        <f>'2.測定データ貼付け用シート'!AV19</f>
        <v>7928</v>
      </c>
      <c r="AF21" s="46">
        <f>'2.測定データ貼付け用シート'!X19</f>
        <v>7915</v>
      </c>
      <c r="AG21" s="29">
        <f>'2.測定データ貼付け用シート'!AL19</f>
        <v>7871</v>
      </c>
      <c r="AH21" s="33">
        <f>'2.測定データ貼付け用シート'!O19</f>
        <v>7833</v>
      </c>
      <c r="AI21" s="53">
        <f>'2.測定データ貼付け用シート'!AU19</f>
        <v>7660</v>
      </c>
      <c r="AJ21" s="46">
        <f>'2.測定データ貼付け用シート'!Y19</f>
        <v>7503</v>
      </c>
      <c r="AK21" s="29">
        <f>'2.測定データ貼付け用シート'!AK19</f>
        <v>7934</v>
      </c>
      <c r="AL21" s="33">
        <f>'2.測定データ貼付け用シート'!P19</f>
        <v>8147</v>
      </c>
      <c r="AM21" s="53">
        <f>'2.測定データ貼付け用シート'!AT19</f>
        <v>8008</v>
      </c>
      <c r="AN21" s="46">
        <f>'2.測定データ貼付け用シート'!Z19</f>
        <v>8151</v>
      </c>
      <c r="AO21" s="29">
        <f>'2.測定データ貼付け用シート'!AJ19</f>
        <v>7900</v>
      </c>
      <c r="AP21" s="33">
        <f>'2.測定データ貼付け用シート'!Q19</f>
        <v>8210</v>
      </c>
      <c r="AQ21" s="53">
        <f>'2.測定データ貼付け用シート'!AS19</f>
        <v>7796</v>
      </c>
      <c r="AR21" s="46">
        <f>'2.測定データ貼付け用シート'!AA19</f>
        <v>7995</v>
      </c>
      <c r="AS21" s="29">
        <f>'2.測定データ貼付け用シート'!AI19</f>
        <v>8058</v>
      </c>
      <c r="AT21" s="33">
        <f>'2.測定データ貼付け用シート'!R19</f>
        <v>7748</v>
      </c>
      <c r="AU21" s="53">
        <f>'2.測定データ貼付け用シート'!AR19</f>
        <v>8185</v>
      </c>
      <c r="AV21" s="46">
        <f>'2.測定データ貼付け用シート'!AB19</f>
        <v>8183</v>
      </c>
      <c r="AW21" s="29">
        <f>'2.測定データ貼付け用シート'!AH19</f>
        <v>8113</v>
      </c>
      <c r="AX21" s="33">
        <f>'2.測定データ貼付け用シート'!S19</f>
        <v>8131</v>
      </c>
      <c r="AY21" s="53">
        <f>'2.測定データ貼付け用シート'!AQ19</f>
        <v>7950</v>
      </c>
      <c r="AZ21" s="46">
        <f>'2.測定データ貼付け用シート'!AC19</f>
        <v>7884</v>
      </c>
      <c r="BA21" s="29">
        <f>'2.測定データ貼付け用シート'!AG19</f>
        <v>8031</v>
      </c>
      <c r="BB21" s="33">
        <f>'2.測定データ貼付け用シート'!T19</f>
        <v>7717</v>
      </c>
      <c r="BC21" s="53">
        <f>'2.測定データ貼付け用シート'!AP19</f>
        <v>7678</v>
      </c>
      <c r="BD21" s="46">
        <f>'2.測定データ貼付け用シート'!AD19</f>
        <v>7558</v>
      </c>
      <c r="BE21" s="29">
        <f>'2.測定データ貼付け用シート'!AF19</f>
        <v>8047</v>
      </c>
      <c r="BF21" s="33">
        <f>'2.測定データ貼付け用シート'!U19</f>
        <v>7995</v>
      </c>
      <c r="BG21" s="53">
        <f>'2.測定データ貼付け用シート'!AE19</f>
        <v>7567</v>
      </c>
      <c r="BH21" s="46">
        <f>'2.測定データ貼付け用シート'!AO19</f>
        <v>19189</v>
      </c>
      <c r="BI21" s="29">
        <f>'2.測定データ貼付け用シート'!AY19</f>
        <v>14941</v>
      </c>
    </row>
    <row r="22" spans="1:61" ht="13.5">
      <c r="A22" s="6">
        <v>30</v>
      </c>
      <c r="B22" s="26">
        <f>'2.測定データ貼付け用シート'!B20</f>
        <v>6723</v>
      </c>
      <c r="C22" s="27">
        <f>'2.測定データ貼付け用シート'!K20</f>
        <v>5875</v>
      </c>
      <c r="D22" s="28">
        <f>'2.測定データ貼付け用シート'!AZ20</f>
        <v>6245</v>
      </c>
      <c r="E22" s="29">
        <f>'2.測定データ貼付け用シート'!BI20</f>
        <v>5851</v>
      </c>
      <c r="F22" s="32">
        <f>'2.測定データ貼付け用シート'!F20</f>
        <v>10814</v>
      </c>
      <c r="G22" s="27">
        <f>'2.測定データ貼付け用シート'!G20</f>
        <v>11086</v>
      </c>
      <c r="H22" s="27">
        <f>'2.測定データ貼付け用シート'!BD20</f>
        <v>10764</v>
      </c>
      <c r="I22" s="27">
        <f>'2.測定データ貼付け用シート'!BE20</f>
        <v>10862</v>
      </c>
      <c r="J22" s="27">
        <f>'2.測定データ貼付け用シート'!E20</f>
        <v>14495</v>
      </c>
      <c r="K22" s="27">
        <f>'2.測定データ貼付け用シート'!H20</f>
        <v>14229</v>
      </c>
      <c r="L22" s="27">
        <f>'2.測定データ貼付け用シート'!BC20</f>
        <v>14118</v>
      </c>
      <c r="M22" s="27">
        <f>'2.測定データ貼付け用シート'!BF20</f>
        <v>14216</v>
      </c>
      <c r="N22" s="27">
        <f>'2.測定データ貼付け用シート'!D20</f>
        <v>19254</v>
      </c>
      <c r="O22" s="27">
        <f>'2.測定データ貼付け用シート'!I20</f>
        <v>19138</v>
      </c>
      <c r="P22" s="27">
        <f>'2.測定データ貼付け用シート'!BB20</f>
        <v>18840</v>
      </c>
      <c r="Q22" s="27">
        <f>'2.測定データ貼付け用シート'!BG20</f>
        <v>18907</v>
      </c>
      <c r="R22" s="27">
        <f>'2.測定データ貼付け用シート'!C20</f>
        <v>19067</v>
      </c>
      <c r="S22" s="27">
        <f>'2.測定データ貼付け用シート'!J20</f>
        <v>18954</v>
      </c>
      <c r="T22" s="27">
        <f>'2.測定データ貼付け用シート'!BA20</f>
        <v>19003</v>
      </c>
      <c r="U22" s="243">
        <f>'2.測定データ貼付け用シート'!BH20</f>
        <v>19043</v>
      </c>
      <c r="V22" s="33">
        <f>'2.測定データ貼付け用シート'!L20</f>
        <v>12945</v>
      </c>
      <c r="W22" s="53">
        <f>'2.測定データ貼付け用シート'!AX20</f>
        <v>12669</v>
      </c>
      <c r="X22" s="46">
        <f>'2.測定データ貼付け用シート'!V20</f>
        <v>11525</v>
      </c>
      <c r="Y22" s="29">
        <f>'2.測定データ貼付け用シート'!AN20</f>
        <v>11191</v>
      </c>
      <c r="Z22" s="33">
        <f>'2.測定データ貼付け用シート'!M20</f>
        <v>13268</v>
      </c>
      <c r="AA22" s="53">
        <f>'2.測定データ貼付け用シート'!AW20</f>
        <v>12927</v>
      </c>
      <c r="AB22" s="46">
        <f>'2.測定データ貼付け用シート'!W20</f>
        <v>11798</v>
      </c>
      <c r="AC22" s="29">
        <f>'2.測定データ貼付け用シート'!AM20</f>
        <v>12008</v>
      </c>
      <c r="AD22" s="33">
        <f>'2.測定データ貼付け用シート'!N20</f>
        <v>6875</v>
      </c>
      <c r="AE22" s="53">
        <f>'2.測定データ貼付け用シート'!AV20</f>
        <v>6929</v>
      </c>
      <c r="AF22" s="46">
        <f>'2.測定データ貼付け用シート'!X20</f>
        <v>6962</v>
      </c>
      <c r="AG22" s="29">
        <f>'2.測定データ貼付け用シート'!AL20</f>
        <v>6885</v>
      </c>
      <c r="AH22" s="33">
        <f>'2.測定データ貼付け用シート'!O20</f>
        <v>6824</v>
      </c>
      <c r="AI22" s="53">
        <f>'2.測定データ貼付け用シート'!AU20</f>
        <v>6727</v>
      </c>
      <c r="AJ22" s="46">
        <f>'2.測定データ貼付け用シート'!Y20</f>
        <v>6543</v>
      </c>
      <c r="AK22" s="29">
        <f>'2.測定データ貼付け用シート'!AK20</f>
        <v>6960</v>
      </c>
      <c r="AL22" s="33">
        <f>'2.測定データ貼付け用シート'!P20</f>
        <v>7160</v>
      </c>
      <c r="AM22" s="53">
        <f>'2.測定データ貼付け用シート'!AT20</f>
        <v>7045</v>
      </c>
      <c r="AN22" s="46">
        <f>'2.測定データ貼付け用シート'!Z20</f>
        <v>7172</v>
      </c>
      <c r="AO22" s="29">
        <f>'2.測定データ貼付け用シート'!AJ20</f>
        <v>6937</v>
      </c>
      <c r="AP22" s="33">
        <f>'2.測定データ貼付け用シート'!Q20</f>
        <v>7214</v>
      </c>
      <c r="AQ22" s="53">
        <f>'2.測定データ貼付け用シート'!AS20</f>
        <v>6841</v>
      </c>
      <c r="AR22" s="46">
        <f>'2.測定データ貼付け用シート'!AA20</f>
        <v>7023</v>
      </c>
      <c r="AS22" s="29">
        <f>'2.測定データ貼付け用シート'!AI20</f>
        <v>7093</v>
      </c>
      <c r="AT22" s="33">
        <f>'2.測定データ貼付け用シート'!R20</f>
        <v>6798</v>
      </c>
      <c r="AU22" s="53">
        <f>'2.測定データ貼付け用シート'!AR20</f>
        <v>7223</v>
      </c>
      <c r="AV22" s="46">
        <f>'2.測定データ貼付け用シート'!AB20</f>
        <v>7231</v>
      </c>
      <c r="AW22" s="29">
        <f>'2.測定データ貼付け用シート'!AH20</f>
        <v>7153</v>
      </c>
      <c r="AX22" s="33">
        <f>'2.測定データ貼付け用シート'!S20</f>
        <v>7151</v>
      </c>
      <c r="AY22" s="53">
        <f>'2.測定データ貼付け用シート'!AQ20</f>
        <v>7002</v>
      </c>
      <c r="AZ22" s="46">
        <f>'2.測定データ貼付け用シート'!AC20</f>
        <v>6900</v>
      </c>
      <c r="BA22" s="29">
        <f>'2.測定データ貼付け用シート'!AG20</f>
        <v>7105</v>
      </c>
      <c r="BB22" s="33">
        <f>'2.測定データ貼付け用シート'!T20</f>
        <v>6770</v>
      </c>
      <c r="BC22" s="53">
        <f>'2.測定データ貼付け用シート'!AP20</f>
        <v>6720</v>
      </c>
      <c r="BD22" s="46">
        <f>'2.測定データ貼付け用シート'!AD20</f>
        <v>6584</v>
      </c>
      <c r="BE22" s="29">
        <f>'2.測定データ貼付け用シート'!AF20</f>
        <v>7116</v>
      </c>
      <c r="BF22" s="33">
        <f>'2.測定データ貼付け用シート'!U20</f>
        <v>7009</v>
      </c>
      <c r="BG22" s="53">
        <f>'2.測定データ貼付け用シート'!AE20</f>
        <v>6599</v>
      </c>
      <c r="BH22" s="46">
        <f>'2.測定データ貼付け用シート'!AO20</f>
        <v>19111</v>
      </c>
      <c r="BI22" s="29">
        <f>'2.測定データ貼付け用シート'!AY20</f>
        <v>13672</v>
      </c>
    </row>
    <row r="23" spans="1:61" ht="13.5">
      <c r="A23" s="6">
        <v>32</v>
      </c>
      <c r="B23" s="26">
        <f>'2.測定データ貼付け用シート'!B21</f>
        <v>5889</v>
      </c>
      <c r="C23" s="27">
        <f>'2.測定データ貼付け用シート'!K21</f>
        <v>5055</v>
      </c>
      <c r="D23" s="28">
        <f>'2.測定データ貼付け用シート'!AZ21</f>
        <v>5460</v>
      </c>
      <c r="E23" s="29">
        <f>'2.測定データ貼付け用シート'!BI21</f>
        <v>5061</v>
      </c>
      <c r="F23" s="32">
        <f>'2.測定データ貼付け用シート'!F21</f>
        <v>9752</v>
      </c>
      <c r="G23" s="27">
        <f>'2.測定データ貼付け用シート'!G21</f>
        <v>9969</v>
      </c>
      <c r="H23" s="27">
        <f>'2.測定データ貼付け用シート'!BD21</f>
        <v>9690</v>
      </c>
      <c r="I23" s="27">
        <f>'2.測定データ貼付け用シート'!BE21</f>
        <v>9779</v>
      </c>
      <c r="J23" s="27">
        <f>'2.測定データ貼付け用シート'!E21</f>
        <v>13243</v>
      </c>
      <c r="K23" s="27">
        <f>'2.測定データ貼付け用シート'!H21</f>
        <v>13001</v>
      </c>
      <c r="L23" s="27">
        <f>'2.測定データ貼付け用シート'!BC21</f>
        <v>12923</v>
      </c>
      <c r="M23" s="27">
        <f>'2.測定データ貼付け用シート'!BF21</f>
        <v>13035</v>
      </c>
      <c r="N23" s="27">
        <f>'2.測定データ貼付け用シート'!D21</f>
        <v>19057</v>
      </c>
      <c r="O23" s="27">
        <f>'2.測定データ貼付け用シート'!I21</f>
        <v>18848</v>
      </c>
      <c r="P23" s="27">
        <f>'2.測定データ貼付け用シート'!BB21</f>
        <v>18579</v>
      </c>
      <c r="Q23" s="27">
        <f>'2.測定データ貼付け用シート'!BG21</f>
        <v>18579</v>
      </c>
      <c r="R23" s="27">
        <f>'2.測定データ貼付け用シート'!C21</f>
        <v>19087</v>
      </c>
      <c r="S23" s="27">
        <f>'2.測定データ貼付け用シート'!J21</f>
        <v>18996</v>
      </c>
      <c r="T23" s="27">
        <f>'2.測定データ貼付け用シート'!BA21</f>
        <v>19013</v>
      </c>
      <c r="U23" s="243">
        <f>'2.測定データ貼付け用シート'!BH21</f>
        <v>19037</v>
      </c>
      <c r="V23" s="33">
        <f>'2.測定データ貼付け用シート'!L21</f>
        <v>12373</v>
      </c>
      <c r="W23" s="53">
        <f>'2.測定データ貼付け用シート'!AX21</f>
        <v>12044</v>
      </c>
      <c r="X23" s="46">
        <f>'2.測定データ貼付け用シート'!V21</f>
        <v>10852</v>
      </c>
      <c r="Y23" s="29">
        <f>'2.測定データ貼付け用シート'!AN21</f>
        <v>10492</v>
      </c>
      <c r="Z23" s="33">
        <f>'2.測定データ貼付け用シート'!M21</f>
        <v>12640</v>
      </c>
      <c r="AA23" s="53">
        <f>'2.測定データ貼付け用シート'!AW21</f>
        <v>12330</v>
      </c>
      <c r="AB23" s="46">
        <f>'2.測定データ貼付け用シート'!W21</f>
        <v>11119</v>
      </c>
      <c r="AC23" s="29">
        <f>'2.測定データ貼付け用シート'!AM21</f>
        <v>11301</v>
      </c>
      <c r="AD23" s="33">
        <f>'2.測定データ貼付け用シート'!N21</f>
        <v>5999</v>
      </c>
      <c r="AE23" s="53">
        <f>'2.測定データ貼付け用シート'!AV21</f>
        <v>6068</v>
      </c>
      <c r="AF23" s="46">
        <f>'2.測定データ貼付け用シート'!X21</f>
        <v>6063</v>
      </c>
      <c r="AG23" s="29">
        <f>'2.測定データ貼付け用シート'!AL21</f>
        <v>6002</v>
      </c>
      <c r="AH23" s="33">
        <f>'2.測定データ貼付け用シート'!O21</f>
        <v>5953</v>
      </c>
      <c r="AI23" s="53">
        <f>'2.測定データ貼付け用シート'!AU21</f>
        <v>5837</v>
      </c>
      <c r="AJ23" s="46">
        <f>'2.測定データ貼付け用シート'!Y21</f>
        <v>5644</v>
      </c>
      <c r="AK23" s="29">
        <f>'2.測定データ貼付け用シート'!AK21</f>
        <v>6073</v>
      </c>
      <c r="AL23" s="33">
        <f>'2.測定データ貼付け用シート'!P21</f>
        <v>6267</v>
      </c>
      <c r="AM23" s="53">
        <f>'2.測定データ貼付け用シート'!AT21</f>
        <v>6143</v>
      </c>
      <c r="AN23" s="46">
        <f>'2.測定データ貼付け用シート'!Z21</f>
        <v>6253</v>
      </c>
      <c r="AO23" s="29">
        <f>'2.測定データ貼付け用シート'!AJ21</f>
        <v>6012</v>
      </c>
      <c r="AP23" s="33">
        <f>'2.測定データ貼付け用シート'!Q21</f>
        <v>6303</v>
      </c>
      <c r="AQ23" s="53">
        <f>'2.測定データ貼付け用シート'!AS21</f>
        <v>5956</v>
      </c>
      <c r="AR23" s="46">
        <f>'2.測定データ貼付け用シート'!AA21</f>
        <v>6128</v>
      </c>
      <c r="AS23" s="29">
        <f>'2.測定データ貼付け用シート'!AI21</f>
        <v>6166</v>
      </c>
      <c r="AT23" s="33">
        <f>'2.測定データ貼付け用シート'!R21</f>
        <v>5882</v>
      </c>
      <c r="AU23" s="53">
        <f>'2.測定データ貼付け用シート'!AR21</f>
        <v>6336</v>
      </c>
      <c r="AV23" s="46">
        <f>'2.測定データ貼付け用シート'!AB21</f>
        <v>6319</v>
      </c>
      <c r="AW23" s="29">
        <f>'2.測定データ貼付け用シート'!AH21</f>
        <v>6250</v>
      </c>
      <c r="AX23" s="33">
        <f>'2.測定データ貼付け用シート'!S21</f>
        <v>6234</v>
      </c>
      <c r="AY23" s="53">
        <f>'2.測定データ貼付け用シート'!AQ21</f>
        <v>6123</v>
      </c>
      <c r="AZ23" s="46">
        <f>'2.測定データ貼付け用シート'!AC21</f>
        <v>6006</v>
      </c>
      <c r="BA23" s="29">
        <f>'2.測定データ貼付け用シート'!AG21</f>
        <v>6225</v>
      </c>
      <c r="BB23" s="33">
        <f>'2.測定データ貼付け用シート'!T21</f>
        <v>5855</v>
      </c>
      <c r="BC23" s="53">
        <f>'2.測定データ貼付け用シート'!AP21</f>
        <v>5885</v>
      </c>
      <c r="BD23" s="46">
        <f>'2.測定データ貼付け用シート'!AD21</f>
        <v>5721</v>
      </c>
      <c r="BE23" s="29">
        <f>'2.測定データ貼付け用シート'!AF21</f>
        <v>6225</v>
      </c>
      <c r="BF23" s="33">
        <f>'2.測定データ貼付け用シート'!U21</f>
        <v>6119</v>
      </c>
      <c r="BG23" s="53">
        <f>'2.測定データ貼付け用シート'!AE21</f>
        <v>5734</v>
      </c>
      <c r="BH23" s="46">
        <f>'2.測定データ貼付け用シート'!AO21</f>
        <v>18849</v>
      </c>
      <c r="BI23" s="29">
        <f>'2.測定データ貼付け用シート'!AY21</f>
        <v>12386</v>
      </c>
    </row>
    <row r="24" spans="1:61" ht="13.5">
      <c r="A24" s="6">
        <v>34</v>
      </c>
      <c r="B24" s="26">
        <f>'2.測定データ貼付け用シート'!B22</f>
        <v>5106</v>
      </c>
      <c r="C24" s="27">
        <f>'2.測定データ貼付け用シート'!K22</f>
        <v>4353</v>
      </c>
      <c r="D24" s="28">
        <f>'2.測定データ貼付け用シート'!AZ22</f>
        <v>4734</v>
      </c>
      <c r="E24" s="29">
        <f>'2.測定データ貼付け用シート'!BI22</f>
        <v>4356</v>
      </c>
      <c r="F24" s="32">
        <f>'2.測定データ貼付け用シート'!F22</f>
        <v>8691</v>
      </c>
      <c r="G24" s="27">
        <f>'2.測定データ貼付け用シート'!G22</f>
        <v>8925</v>
      </c>
      <c r="H24" s="27">
        <f>'2.測定データ貼付け用シート'!BD22</f>
        <v>8685</v>
      </c>
      <c r="I24" s="27">
        <f>'2.測定データ貼付け用シート'!BE22</f>
        <v>8788</v>
      </c>
      <c r="J24" s="27">
        <f>'2.測定データ貼付け用シート'!E22</f>
        <v>12063</v>
      </c>
      <c r="K24" s="27">
        <f>'2.測定データ貼付け用シート'!H22</f>
        <v>11793</v>
      </c>
      <c r="L24" s="27">
        <f>'2.測定データ貼付け用シート'!BC22</f>
        <v>11749</v>
      </c>
      <c r="M24" s="27">
        <f>'2.測定データ貼付け用シート'!BF22</f>
        <v>11818</v>
      </c>
      <c r="N24" s="27">
        <f>'2.測定データ貼付け用シート'!D22</f>
        <v>18394</v>
      </c>
      <c r="O24" s="27">
        <f>'2.測定データ貼付け用シート'!I22</f>
        <v>18179</v>
      </c>
      <c r="P24" s="27">
        <f>'2.測定データ貼付け用シート'!BB22</f>
        <v>17961</v>
      </c>
      <c r="Q24" s="27">
        <f>'2.測定データ貼付け用シート'!BG22</f>
        <v>17810</v>
      </c>
      <c r="R24" s="27">
        <f>'2.測定データ貼付け用シート'!C22</f>
        <v>19113</v>
      </c>
      <c r="S24" s="27">
        <f>'2.測定データ貼付け用シート'!J22</f>
        <v>18964</v>
      </c>
      <c r="T24" s="27">
        <f>'2.測定データ貼付け用シート'!BA22</f>
        <v>18999</v>
      </c>
      <c r="U24" s="243">
        <f>'2.測定データ貼付け用シート'!BH22</f>
        <v>18992</v>
      </c>
      <c r="V24" s="33">
        <f>'2.測定データ貼付け用シート'!L22</f>
        <v>11766</v>
      </c>
      <c r="W24" s="53">
        <f>'2.測定データ貼付け用シート'!AX22</f>
        <v>11492</v>
      </c>
      <c r="X24" s="46">
        <f>'2.測定データ貼付け用シート'!V22</f>
        <v>10195</v>
      </c>
      <c r="Y24" s="29">
        <f>'2.測定データ貼付け用シート'!AN22</f>
        <v>9810</v>
      </c>
      <c r="Z24" s="33">
        <f>'2.測定データ貼付け用シート'!M22</f>
        <v>12007</v>
      </c>
      <c r="AA24" s="53">
        <f>'2.測定データ貼付け用シート'!AW22</f>
        <v>11719</v>
      </c>
      <c r="AB24" s="46">
        <f>'2.測定データ貼付け用シート'!W22</f>
        <v>10443</v>
      </c>
      <c r="AC24" s="29">
        <f>'2.測定データ貼付け用シート'!AM22</f>
        <v>10654</v>
      </c>
      <c r="AD24" s="33">
        <f>'2.測定データ貼付け用シート'!N22</f>
        <v>5198</v>
      </c>
      <c r="AE24" s="53">
        <f>'2.測定データ貼付け用シート'!AV22</f>
        <v>5241</v>
      </c>
      <c r="AF24" s="46">
        <f>'2.測定データ貼付け用シート'!X22</f>
        <v>5285</v>
      </c>
      <c r="AG24" s="29">
        <f>'2.測定データ貼付け用シート'!AL22</f>
        <v>5182</v>
      </c>
      <c r="AH24" s="33">
        <f>'2.測定データ貼付け用シート'!O22</f>
        <v>5148</v>
      </c>
      <c r="AI24" s="53">
        <f>'2.測定データ貼付け用シート'!AU22</f>
        <v>5046</v>
      </c>
      <c r="AJ24" s="46">
        <f>'2.測定データ貼付け用シート'!Y22</f>
        <v>4864</v>
      </c>
      <c r="AK24" s="29">
        <f>'2.測定データ貼付け用シート'!AK22</f>
        <v>5248</v>
      </c>
      <c r="AL24" s="33">
        <f>'2.測定データ貼付け用シート'!P22</f>
        <v>5451</v>
      </c>
      <c r="AM24" s="53">
        <f>'2.測定データ貼付け用シート'!AT22</f>
        <v>5336</v>
      </c>
      <c r="AN24" s="46">
        <f>'2.測定データ貼付け用シート'!Z22</f>
        <v>5424</v>
      </c>
      <c r="AO24" s="29">
        <f>'2.測定データ貼付け用シート'!AJ22</f>
        <v>5204</v>
      </c>
      <c r="AP24" s="33">
        <f>'2.測定データ貼付け用シート'!Q22</f>
        <v>5481</v>
      </c>
      <c r="AQ24" s="53">
        <f>'2.測定データ貼付け用シート'!AS22</f>
        <v>5150</v>
      </c>
      <c r="AR24" s="46">
        <f>'2.測定データ貼付け用シート'!AA22</f>
        <v>5299</v>
      </c>
      <c r="AS24" s="29">
        <f>'2.測定データ貼付け用シート'!AI22</f>
        <v>5350</v>
      </c>
      <c r="AT24" s="33">
        <f>'2.測定データ貼付け用シート'!R22</f>
        <v>5077</v>
      </c>
      <c r="AU24" s="53">
        <f>'2.測定データ貼付け用シート'!AR22</f>
        <v>5543</v>
      </c>
      <c r="AV24" s="46">
        <f>'2.測定データ貼付け用シート'!AB22</f>
        <v>5491</v>
      </c>
      <c r="AW24" s="29">
        <f>'2.測定データ貼付け用シート'!AH22</f>
        <v>5422</v>
      </c>
      <c r="AX24" s="33">
        <f>'2.測定データ貼付け用シート'!S22</f>
        <v>5414</v>
      </c>
      <c r="AY24" s="53">
        <f>'2.測定データ貼付け用シート'!AQ22</f>
        <v>5337</v>
      </c>
      <c r="AZ24" s="46">
        <f>'2.測定データ貼付け用シート'!AC22</f>
        <v>5191</v>
      </c>
      <c r="BA24" s="29">
        <f>'2.測定データ貼付け用シート'!AG22</f>
        <v>5427</v>
      </c>
      <c r="BB24" s="33">
        <f>'2.測定データ貼付け用シート'!T22</f>
        <v>5056</v>
      </c>
      <c r="BC24" s="53">
        <f>'2.測定データ貼付け用シート'!AP22</f>
        <v>5104</v>
      </c>
      <c r="BD24" s="46">
        <f>'2.測定データ貼付け用シート'!AD22</f>
        <v>4933</v>
      </c>
      <c r="BE24" s="29">
        <f>'2.測定データ貼付け用シート'!AF22</f>
        <v>5416</v>
      </c>
      <c r="BF24" s="33">
        <f>'2.測定データ貼付け用シート'!U22</f>
        <v>5344</v>
      </c>
      <c r="BG24" s="53">
        <f>'2.測定データ貼付け用シート'!AE22</f>
        <v>4979</v>
      </c>
      <c r="BH24" s="46">
        <f>'2.測定データ貼付け用シート'!AO22</f>
        <v>18145</v>
      </c>
      <c r="BI24" s="29">
        <f>'2.測定データ貼付け用シート'!AY22</f>
        <v>11073</v>
      </c>
    </row>
    <row r="25" spans="1:61" ht="13.5">
      <c r="A25" s="6">
        <v>36</v>
      </c>
      <c r="B25" s="26">
        <f>'2.測定データ貼付け用シート'!B23</f>
        <v>4438</v>
      </c>
      <c r="C25" s="27">
        <f>'2.測定データ貼付け用シート'!K23</f>
        <v>3728</v>
      </c>
      <c r="D25" s="28">
        <f>'2.測定データ貼付け用シート'!AZ23</f>
        <v>4112</v>
      </c>
      <c r="E25" s="29">
        <f>'2.測定データ貼付け用シート'!BI23</f>
        <v>3738</v>
      </c>
      <c r="F25" s="32">
        <f>'2.測定データ貼付け用シート'!F23</f>
        <v>7712</v>
      </c>
      <c r="G25" s="27">
        <f>'2.測定データ貼付け用シート'!G23</f>
        <v>7945</v>
      </c>
      <c r="H25" s="27">
        <f>'2.測定データ貼付け用シート'!BD23</f>
        <v>7735</v>
      </c>
      <c r="I25" s="27">
        <f>'2.測定データ貼付け用シート'!BE23</f>
        <v>7824</v>
      </c>
      <c r="J25" s="27">
        <f>'2.測定データ貼付け用シート'!E23</f>
        <v>10879</v>
      </c>
      <c r="K25" s="27">
        <f>'2.測定データ貼付け用シート'!H23</f>
        <v>10575</v>
      </c>
      <c r="L25" s="27">
        <f>'2.測定データ貼付け用シート'!BC23</f>
        <v>10643</v>
      </c>
      <c r="M25" s="27">
        <f>'2.測定データ貼付け用シート'!BF23</f>
        <v>10639</v>
      </c>
      <c r="N25" s="27">
        <f>'2.測定データ貼付け用シート'!D23</f>
        <v>17352</v>
      </c>
      <c r="O25" s="27">
        <f>'2.測定データ貼付け用シート'!I23</f>
        <v>17096</v>
      </c>
      <c r="P25" s="27">
        <f>'2.測定データ貼付け用シート'!BB23</f>
        <v>16986</v>
      </c>
      <c r="Q25" s="27">
        <f>'2.測定データ貼付け用シート'!BG23</f>
        <v>16692</v>
      </c>
      <c r="R25" s="27">
        <f>'2.測定データ貼付け用シート'!C23</f>
        <v>19088</v>
      </c>
      <c r="S25" s="27">
        <f>'2.測定データ貼付け用シート'!J23</f>
        <v>18976</v>
      </c>
      <c r="T25" s="27">
        <f>'2.測定データ貼付け用シート'!BA23</f>
        <v>18954</v>
      </c>
      <c r="U25" s="243">
        <f>'2.測定データ貼付け用シート'!BH23</f>
        <v>18975</v>
      </c>
      <c r="V25" s="33">
        <f>'2.測定データ貼付け用シート'!L23</f>
        <v>11199</v>
      </c>
      <c r="W25" s="53">
        <f>'2.測定データ貼付け用シート'!AX23</f>
        <v>10920</v>
      </c>
      <c r="X25" s="46">
        <f>'2.測定データ貼付け用シート'!V23</f>
        <v>9528</v>
      </c>
      <c r="Y25" s="29">
        <f>'2.測定データ貼付け用シート'!AN23</f>
        <v>9155</v>
      </c>
      <c r="Z25" s="33">
        <f>'2.測定データ貼付け用シート'!M23</f>
        <v>11437</v>
      </c>
      <c r="AA25" s="53">
        <f>'2.測定データ貼付け用シート'!AW23</f>
        <v>11134</v>
      </c>
      <c r="AB25" s="46">
        <f>'2.測定データ貼付け用シート'!W23</f>
        <v>9796</v>
      </c>
      <c r="AC25" s="29">
        <f>'2.測定データ貼付け用シート'!AM23</f>
        <v>9954</v>
      </c>
      <c r="AD25" s="33">
        <f>'2.測定データ貼付け用シート'!N23</f>
        <v>4498</v>
      </c>
      <c r="AE25" s="53">
        <f>'2.測定データ貼付け用シート'!AV23</f>
        <v>4514</v>
      </c>
      <c r="AF25" s="46">
        <f>'2.測定データ貼付け用シート'!X23</f>
        <v>4554</v>
      </c>
      <c r="AG25" s="29">
        <f>'2.測定データ貼付け用シート'!AL23</f>
        <v>4459</v>
      </c>
      <c r="AH25" s="33">
        <f>'2.測定データ貼付け用シート'!O23</f>
        <v>4437</v>
      </c>
      <c r="AI25" s="53">
        <f>'2.測定データ貼付け用シート'!AU23</f>
        <v>4345</v>
      </c>
      <c r="AJ25" s="46">
        <f>'2.測定データ貼付け用シート'!Y23</f>
        <v>4175</v>
      </c>
      <c r="AK25" s="29">
        <f>'2.測定データ貼付け用シート'!AK23</f>
        <v>4518</v>
      </c>
      <c r="AL25" s="33">
        <f>'2.測定データ貼付け用シート'!P23</f>
        <v>4701</v>
      </c>
      <c r="AM25" s="53">
        <f>'2.測定データ貼付け用シート'!AT23</f>
        <v>4615</v>
      </c>
      <c r="AN25" s="46">
        <f>'2.測定データ貼付け用シート'!Z23</f>
        <v>4672</v>
      </c>
      <c r="AO25" s="29">
        <f>'2.測定データ貼付け用シート'!AJ23</f>
        <v>4483</v>
      </c>
      <c r="AP25" s="33">
        <f>'2.測定データ貼付け用シート'!Q23</f>
        <v>4748</v>
      </c>
      <c r="AQ25" s="53">
        <f>'2.測定データ貼付け用シート'!AS23</f>
        <v>4453</v>
      </c>
      <c r="AR25" s="46">
        <f>'2.測定データ貼付け用シート'!AA23</f>
        <v>4559</v>
      </c>
      <c r="AS25" s="29">
        <f>'2.測定データ貼付け用シート'!AI23</f>
        <v>4626</v>
      </c>
      <c r="AT25" s="33">
        <f>'2.測定データ貼付け用シート'!R23</f>
        <v>4362</v>
      </c>
      <c r="AU25" s="53">
        <f>'2.測定データ貼付け用シート'!AR23</f>
        <v>4820</v>
      </c>
      <c r="AV25" s="46">
        <f>'2.測定データ貼付け用シート'!AB23</f>
        <v>4750</v>
      </c>
      <c r="AW25" s="29">
        <f>'2.測定データ貼付け用シート'!AH23</f>
        <v>4711</v>
      </c>
      <c r="AX25" s="33">
        <f>'2.測定データ貼付け用シート'!S23</f>
        <v>4678</v>
      </c>
      <c r="AY25" s="53">
        <f>'2.測定データ貼付け用シート'!AQ23</f>
        <v>4616</v>
      </c>
      <c r="AZ25" s="46">
        <f>'2.測定データ貼付け用シート'!AC23</f>
        <v>4472</v>
      </c>
      <c r="BA25" s="29">
        <f>'2.測定データ貼付け用シート'!AG23</f>
        <v>4699</v>
      </c>
      <c r="BB25" s="33">
        <f>'2.測定データ貼付け用シート'!T23</f>
        <v>4368</v>
      </c>
      <c r="BC25" s="53">
        <f>'2.測定データ貼付け用シート'!AP23</f>
        <v>4413</v>
      </c>
      <c r="BD25" s="46">
        <f>'2.測定データ貼付け用シート'!AD23</f>
        <v>4236</v>
      </c>
      <c r="BE25" s="29">
        <f>'2.測定データ貼付け用シート'!AF23</f>
        <v>4707</v>
      </c>
      <c r="BF25" s="33">
        <f>'2.測定データ貼付け用シート'!U23</f>
        <v>4610</v>
      </c>
      <c r="BG25" s="53">
        <f>'2.測定データ貼付け用シート'!AE23</f>
        <v>4267</v>
      </c>
      <c r="BH25" s="46">
        <f>'2.測定データ貼付け用シート'!AO23</f>
        <v>17208</v>
      </c>
      <c r="BI25" s="29">
        <f>'2.測定データ貼付け用シート'!AY23</f>
        <v>9840</v>
      </c>
    </row>
    <row r="26" spans="1:61" ht="13.5">
      <c r="A26" s="6">
        <v>38</v>
      </c>
      <c r="B26" s="26">
        <f>'2.測定データ貼付け用シート'!B24</f>
        <v>3838</v>
      </c>
      <c r="C26" s="27">
        <f>'2.測定データ貼付け用シート'!K24</f>
        <v>3188</v>
      </c>
      <c r="D26" s="28">
        <f>'2.測定データ貼付け用シート'!AZ24</f>
        <v>3557</v>
      </c>
      <c r="E26" s="29">
        <f>'2.測定データ貼付け用シート'!BI24</f>
        <v>3216</v>
      </c>
      <c r="F26" s="32">
        <f>'2.測定データ貼付け用シート'!F24</f>
        <v>6812</v>
      </c>
      <c r="G26" s="27">
        <f>'2.測定データ貼付け用シート'!G24</f>
        <v>7038</v>
      </c>
      <c r="H26" s="27">
        <f>'2.測定データ貼付け用シート'!BD24</f>
        <v>6868</v>
      </c>
      <c r="I26" s="27">
        <f>'2.測定データ貼付け用シート'!BE24</f>
        <v>6951</v>
      </c>
      <c r="J26" s="27">
        <f>'2.測定データ貼付け用シート'!E24</f>
        <v>9733</v>
      </c>
      <c r="K26" s="27">
        <f>'2.測定データ貼付け用シート'!H24</f>
        <v>9470</v>
      </c>
      <c r="L26" s="27">
        <f>'2.測定データ貼付け用シート'!BC24</f>
        <v>9567</v>
      </c>
      <c r="M26" s="27">
        <f>'2.測定データ貼付け用シート'!BF24</f>
        <v>9488</v>
      </c>
      <c r="N26" s="27">
        <f>'2.測定データ貼付け用シート'!D24</f>
        <v>16109</v>
      </c>
      <c r="O26" s="27">
        <f>'2.測定データ貼付け用シート'!I24</f>
        <v>15875</v>
      </c>
      <c r="P26" s="27">
        <f>'2.測定データ貼付け用シート'!BB24</f>
        <v>15845</v>
      </c>
      <c r="Q26" s="27">
        <f>'2.測定データ貼付け用シート'!BG24</f>
        <v>15413</v>
      </c>
      <c r="R26" s="27">
        <f>'2.測定データ貼付け用シート'!C24</f>
        <v>19059</v>
      </c>
      <c r="S26" s="27">
        <f>'2.測定データ貼付け用シート'!J24</f>
        <v>18937</v>
      </c>
      <c r="T26" s="27">
        <f>'2.測定データ貼付け用シート'!BA24</f>
        <v>18985</v>
      </c>
      <c r="U26" s="243">
        <f>'2.測定データ貼付け用シート'!BH24</f>
        <v>19034</v>
      </c>
      <c r="V26" s="33">
        <f>'2.測定データ貼付け用シート'!L24</f>
        <v>10678</v>
      </c>
      <c r="W26" s="53">
        <f>'2.測定データ貼付け用シート'!AX24</f>
        <v>10379</v>
      </c>
      <c r="X26" s="46">
        <f>'2.測定データ貼付け用シート'!V24</f>
        <v>8900</v>
      </c>
      <c r="Y26" s="29">
        <f>'2.測定データ貼付け用シート'!AN24</f>
        <v>8535</v>
      </c>
      <c r="Z26" s="33">
        <f>'2.測定データ貼付け用シート'!M24</f>
        <v>10847</v>
      </c>
      <c r="AA26" s="53">
        <f>'2.測定データ貼付け用シート'!AW24</f>
        <v>10556</v>
      </c>
      <c r="AB26" s="46">
        <f>'2.測定データ貼付け用シート'!W24</f>
        <v>9157</v>
      </c>
      <c r="AC26" s="29">
        <f>'2.測定データ貼付け用シート'!AM24</f>
        <v>9344</v>
      </c>
      <c r="AD26" s="33">
        <f>'2.測定データ貼付け用シート'!N24</f>
        <v>3866</v>
      </c>
      <c r="AE26" s="53">
        <f>'2.測定データ貼付け用シート'!AV24</f>
        <v>3880</v>
      </c>
      <c r="AF26" s="46">
        <f>'2.測定データ貼付け用シート'!X24</f>
        <v>3913</v>
      </c>
      <c r="AG26" s="29">
        <f>'2.測定データ貼付け用シート'!AL24</f>
        <v>3823</v>
      </c>
      <c r="AH26" s="33">
        <f>'2.測定データ貼付け用シート'!O24</f>
        <v>3787</v>
      </c>
      <c r="AI26" s="53">
        <f>'2.測定データ貼付け用シート'!AU24</f>
        <v>3721</v>
      </c>
      <c r="AJ26" s="46">
        <f>'2.測定データ貼付け用シート'!Y24</f>
        <v>3574</v>
      </c>
      <c r="AK26" s="29">
        <f>'2.測定データ貼付け用シート'!AK24</f>
        <v>3872</v>
      </c>
      <c r="AL26" s="33">
        <f>'2.測定データ貼付け用シート'!P24</f>
        <v>4056</v>
      </c>
      <c r="AM26" s="53">
        <f>'2.測定データ貼付け用シート'!AT24</f>
        <v>3982</v>
      </c>
      <c r="AN26" s="46">
        <f>'2.測定データ貼付け用シート'!Z24</f>
        <v>4026</v>
      </c>
      <c r="AO26" s="29">
        <f>'2.測定データ貼付け用シート'!AJ24</f>
        <v>3839</v>
      </c>
      <c r="AP26" s="33">
        <f>'2.測定データ貼付け用シート'!Q24</f>
        <v>4087</v>
      </c>
      <c r="AQ26" s="53">
        <f>'2.測定データ貼付け用シート'!AS24</f>
        <v>3832</v>
      </c>
      <c r="AR26" s="46">
        <f>'2.測定データ貼付け用シート'!AA24</f>
        <v>3925</v>
      </c>
      <c r="AS26" s="29">
        <f>'2.測定データ貼付け用シート'!AI24</f>
        <v>3979</v>
      </c>
      <c r="AT26" s="33">
        <f>'2.測定データ貼付け用シート'!R24</f>
        <v>3742</v>
      </c>
      <c r="AU26" s="53">
        <f>'2.測定データ貼付け用シート'!AR24</f>
        <v>4170</v>
      </c>
      <c r="AV26" s="46">
        <f>'2.測定データ貼付け用シート'!AB24</f>
        <v>4086</v>
      </c>
      <c r="AW26" s="29">
        <f>'2.測定データ貼付け用シート'!AH24</f>
        <v>4069</v>
      </c>
      <c r="AX26" s="33">
        <f>'2.測定データ貼付け用シート'!S24</f>
        <v>4048</v>
      </c>
      <c r="AY26" s="53">
        <f>'2.測定データ貼付け用シート'!AQ24</f>
        <v>3991</v>
      </c>
      <c r="AZ26" s="46">
        <f>'2.測定データ貼付け用シート'!AC24</f>
        <v>3839</v>
      </c>
      <c r="BA26" s="29">
        <f>'2.測定データ貼付け用シート'!AG24</f>
        <v>4071</v>
      </c>
      <c r="BB26" s="33">
        <f>'2.測定データ貼付け用シート'!T24</f>
        <v>3741</v>
      </c>
      <c r="BC26" s="53">
        <f>'2.測定データ貼付け用シート'!AP24</f>
        <v>3806</v>
      </c>
      <c r="BD26" s="46">
        <f>'2.測定データ貼付け用シート'!AD24</f>
        <v>3623</v>
      </c>
      <c r="BE26" s="29">
        <f>'2.測定データ貼付け用シート'!AF24</f>
        <v>4070</v>
      </c>
      <c r="BF26" s="33">
        <f>'2.測定データ貼付け用シート'!U24</f>
        <v>3964</v>
      </c>
      <c r="BG26" s="53">
        <f>'2.測定データ貼付け用シート'!AE24</f>
        <v>3676</v>
      </c>
      <c r="BH26" s="46">
        <f>'2.測定データ貼付け用シート'!AO24</f>
        <v>16069</v>
      </c>
      <c r="BI26" s="29">
        <f>'2.測定データ貼付け用シート'!AY24</f>
        <v>8674</v>
      </c>
    </row>
    <row r="27" spans="1:61" ht="13.5">
      <c r="A27" s="6">
        <v>40</v>
      </c>
      <c r="B27" s="26">
        <f>'2.測定データ貼付け用シート'!B25</f>
        <v>3323</v>
      </c>
      <c r="C27" s="27">
        <f>'2.測定データ貼付け用シート'!K25</f>
        <v>2734</v>
      </c>
      <c r="D27" s="28">
        <f>'2.測定データ貼付け用シート'!AZ25</f>
        <v>3084</v>
      </c>
      <c r="E27" s="29">
        <f>'2.測定データ貼付け用シート'!BI25</f>
        <v>2773</v>
      </c>
      <c r="F27" s="32">
        <f>'2.測定データ貼付け用シート'!F25</f>
        <v>5996</v>
      </c>
      <c r="G27" s="27">
        <f>'2.測定データ貼付け用シート'!G25</f>
        <v>6198</v>
      </c>
      <c r="H27" s="27">
        <f>'2.測定データ貼付け用シート'!BD25</f>
        <v>6051</v>
      </c>
      <c r="I27" s="27">
        <f>'2.測定データ貼付け用シート'!BE25</f>
        <v>6107</v>
      </c>
      <c r="J27" s="27">
        <f>'2.測定データ貼付け用シート'!E25</f>
        <v>8630</v>
      </c>
      <c r="K27" s="27">
        <f>'2.測定データ貼付け用シート'!H25</f>
        <v>8416</v>
      </c>
      <c r="L27" s="27">
        <f>'2.測定データ貼付け用シート'!BC25</f>
        <v>8524</v>
      </c>
      <c r="M27" s="27">
        <f>'2.測定データ貼付け用シート'!BF25</f>
        <v>8461</v>
      </c>
      <c r="N27" s="27">
        <f>'2.測定データ貼付け用シート'!D25</f>
        <v>14711</v>
      </c>
      <c r="O27" s="27">
        <f>'2.測定データ貼付け用シート'!I25</f>
        <v>14528</v>
      </c>
      <c r="P27" s="27">
        <f>'2.測定データ貼付け用シート'!BB25</f>
        <v>14569</v>
      </c>
      <c r="Q27" s="27">
        <f>'2.測定データ貼付け用シート'!BG25</f>
        <v>14077</v>
      </c>
      <c r="R27" s="27">
        <f>'2.測定データ貼付け用シート'!C25</f>
        <v>19095</v>
      </c>
      <c r="S27" s="27">
        <f>'2.測定データ貼付け用シート'!J25</f>
        <v>18931</v>
      </c>
      <c r="T27" s="27">
        <f>'2.測定データ貼付け用シート'!BA25</f>
        <v>18985</v>
      </c>
      <c r="U27" s="243">
        <f>'2.測定データ貼付け用シート'!BH25</f>
        <v>18997</v>
      </c>
      <c r="V27" s="33">
        <f>'2.測定データ貼付け用シート'!L25</f>
        <v>10132</v>
      </c>
      <c r="W27" s="53">
        <f>'2.測定データ貼付け用シート'!AX25</f>
        <v>9829</v>
      </c>
      <c r="X27" s="46">
        <f>'2.測定データ貼付け用シート'!V25</f>
        <v>8338</v>
      </c>
      <c r="Y27" s="29">
        <f>'2.測定データ貼付け用シート'!AN25</f>
        <v>7930</v>
      </c>
      <c r="Z27" s="33">
        <f>'2.測定データ貼付け用シート'!M25</f>
        <v>10287</v>
      </c>
      <c r="AA27" s="53">
        <f>'2.測定データ貼付け用シート'!AW25</f>
        <v>9985</v>
      </c>
      <c r="AB27" s="46">
        <f>'2.測定データ貼付け用シート'!W25</f>
        <v>8545</v>
      </c>
      <c r="AC27" s="29">
        <f>'2.測定データ貼付け用シート'!AM25</f>
        <v>8751</v>
      </c>
      <c r="AD27" s="33">
        <f>'2.測定データ貼付け用シート'!N25</f>
        <v>3321</v>
      </c>
      <c r="AE27" s="53">
        <f>'2.測定データ貼付け用シート'!AV25</f>
        <v>3334</v>
      </c>
      <c r="AF27" s="46">
        <f>'2.測定データ貼付け用シート'!X25</f>
        <v>3362</v>
      </c>
      <c r="AG27" s="29">
        <f>'2.測定データ貼付け用シート'!AL25</f>
        <v>3281</v>
      </c>
      <c r="AH27" s="33">
        <f>'2.測定データ貼付け用シート'!O25</f>
        <v>3258</v>
      </c>
      <c r="AI27" s="53">
        <f>'2.測定データ貼付け用シート'!AU25</f>
        <v>3196</v>
      </c>
      <c r="AJ27" s="46">
        <f>'2.測定データ貼付け用シート'!Y25</f>
        <v>3050</v>
      </c>
      <c r="AK27" s="29">
        <f>'2.測定データ貼付け用シート'!AK25</f>
        <v>3324</v>
      </c>
      <c r="AL27" s="33">
        <f>'2.測定データ貼付け用シート'!P25</f>
        <v>3487</v>
      </c>
      <c r="AM27" s="53">
        <f>'2.測定データ貼付け用シート'!AT25</f>
        <v>3429</v>
      </c>
      <c r="AN27" s="46">
        <f>'2.測定データ貼付け用シート'!Z25</f>
        <v>3457</v>
      </c>
      <c r="AO27" s="29">
        <f>'2.測定データ貼付け用シート'!AJ25</f>
        <v>3288</v>
      </c>
      <c r="AP27" s="33">
        <f>'2.測定データ貼付け用シート'!Q25</f>
        <v>3529</v>
      </c>
      <c r="AQ27" s="53">
        <f>'2.測定データ貼付け用シート'!AS25</f>
        <v>3303</v>
      </c>
      <c r="AR27" s="46">
        <f>'2.測定データ貼付け用シート'!AA25</f>
        <v>3368</v>
      </c>
      <c r="AS27" s="29">
        <f>'2.測定データ貼付け用シート'!AI25</f>
        <v>3416</v>
      </c>
      <c r="AT27" s="33">
        <f>'2.測定データ貼付け用シート'!R25</f>
        <v>3208</v>
      </c>
      <c r="AU27" s="53">
        <f>'2.測定データ貼付け用シート'!AR25</f>
        <v>3606</v>
      </c>
      <c r="AV27" s="46">
        <f>'2.測定データ貼付け用シート'!AB25</f>
        <v>3524</v>
      </c>
      <c r="AW27" s="29">
        <f>'2.測定データ貼付け用シート'!AH25</f>
        <v>3534</v>
      </c>
      <c r="AX27" s="33">
        <f>'2.測定データ貼付け用シート'!S25</f>
        <v>3474</v>
      </c>
      <c r="AY27" s="53">
        <f>'2.測定データ貼付け用シート'!AQ25</f>
        <v>3445</v>
      </c>
      <c r="AZ27" s="46">
        <f>'2.測定データ貼付け用シート'!AC25</f>
        <v>3299</v>
      </c>
      <c r="BA27" s="29">
        <f>'2.測定データ貼付け用シート'!AG25</f>
        <v>3513</v>
      </c>
      <c r="BB27" s="33">
        <f>'2.測定データ貼付け用シート'!T25</f>
        <v>3225</v>
      </c>
      <c r="BC27" s="53">
        <f>'2.測定データ貼付け用シート'!AP25</f>
        <v>3291</v>
      </c>
      <c r="BD27" s="46">
        <f>'2.測定データ貼付け用シート'!AD25</f>
        <v>3099</v>
      </c>
      <c r="BE27" s="29">
        <f>'2.測定データ貼付け用シート'!AF25</f>
        <v>3536</v>
      </c>
      <c r="BF27" s="33">
        <f>'2.測定データ貼付け用シート'!U25</f>
        <v>3418</v>
      </c>
      <c r="BG27" s="53">
        <f>'2.測定データ貼付け用シート'!AE25</f>
        <v>3153</v>
      </c>
      <c r="BH27" s="46">
        <f>'2.測定データ貼付け用シート'!AO25</f>
        <v>14764</v>
      </c>
      <c r="BI27" s="29">
        <f>'2.測定データ貼付け用シート'!AY25</f>
        <v>7584</v>
      </c>
    </row>
    <row r="28" spans="1:61" ht="13.5">
      <c r="A28" s="6">
        <v>42</v>
      </c>
      <c r="B28" s="26">
        <f>'2.測定データ貼付け用シート'!B26</f>
        <v>2861</v>
      </c>
      <c r="C28" s="27">
        <f>'2.測定データ貼付け用シート'!K26</f>
        <v>2352</v>
      </c>
      <c r="D28" s="28">
        <f>'2.測定データ貼付け用シート'!AZ26</f>
        <v>2671</v>
      </c>
      <c r="E28" s="29">
        <f>'2.測定データ貼付け用シート'!BI26</f>
        <v>2389</v>
      </c>
      <c r="F28" s="32">
        <f>'2.測定データ貼付け用シート'!F26</f>
        <v>5237</v>
      </c>
      <c r="G28" s="27">
        <f>'2.測定データ貼付け用シート'!G26</f>
        <v>5442</v>
      </c>
      <c r="H28" s="27">
        <f>'2.測定データ貼付け用シート'!BD26</f>
        <v>5317</v>
      </c>
      <c r="I28" s="27">
        <f>'2.測定データ貼付け用シート'!BE26</f>
        <v>5369</v>
      </c>
      <c r="J28" s="27">
        <f>'2.測定データ貼付け用シート'!E26</f>
        <v>7637</v>
      </c>
      <c r="K28" s="27">
        <f>'2.測定データ貼付け用シート'!H26</f>
        <v>7407</v>
      </c>
      <c r="L28" s="27">
        <f>'2.測定データ貼付け用シート'!BC26</f>
        <v>7554</v>
      </c>
      <c r="M28" s="27">
        <f>'2.測定データ貼付け用シート'!BF26</f>
        <v>7473</v>
      </c>
      <c r="N28" s="27">
        <f>'2.測定データ貼付け用シート'!D26</f>
        <v>13294</v>
      </c>
      <c r="O28" s="27">
        <f>'2.測定データ貼付け用シート'!I26</f>
        <v>13115</v>
      </c>
      <c r="P28" s="27">
        <f>'2.測定データ貼付け用シート'!BB26</f>
        <v>13255</v>
      </c>
      <c r="Q28" s="27">
        <f>'2.測定データ貼付け用シート'!BG26</f>
        <v>12668</v>
      </c>
      <c r="R28" s="27">
        <f>'2.測定データ貼付け用シート'!C26</f>
        <v>19039</v>
      </c>
      <c r="S28" s="27">
        <f>'2.測定データ貼付け用シート'!J26</f>
        <v>18921</v>
      </c>
      <c r="T28" s="27">
        <f>'2.測定データ貼付け用シート'!BA26</f>
        <v>18947</v>
      </c>
      <c r="U28" s="243">
        <f>'2.測定データ貼付け用シート'!BH26</f>
        <v>18956</v>
      </c>
      <c r="V28" s="33">
        <f>'2.測定データ貼付け用シート'!L26</f>
        <v>9613</v>
      </c>
      <c r="W28" s="53">
        <f>'2.測定データ貼付け用シート'!AX26</f>
        <v>9305</v>
      </c>
      <c r="X28" s="46">
        <f>'2.測定データ貼付け用シート'!V26</f>
        <v>7764</v>
      </c>
      <c r="Y28" s="29">
        <f>'2.測定データ貼付け用シート'!AN26</f>
        <v>7340</v>
      </c>
      <c r="Z28" s="33">
        <f>'2.測定データ貼付け用シート'!M26</f>
        <v>9733</v>
      </c>
      <c r="AA28" s="53">
        <f>'2.測定データ貼付け用シート'!AW26</f>
        <v>9449</v>
      </c>
      <c r="AB28" s="46">
        <f>'2.測定データ貼付け用シート'!W26</f>
        <v>7975</v>
      </c>
      <c r="AC28" s="29">
        <f>'2.測定データ貼付け用シート'!AM26</f>
        <v>8155</v>
      </c>
      <c r="AD28" s="33">
        <f>'2.測定データ貼付け用シート'!N26</f>
        <v>2842</v>
      </c>
      <c r="AE28" s="53">
        <f>'2.測定データ貼付け用シート'!AV26</f>
        <v>2866</v>
      </c>
      <c r="AF28" s="46">
        <f>'2.測定データ貼付け用シート'!X26</f>
        <v>2896</v>
      </c>
      <c r="AG28" s="29">
        <f>'2.測定データ貼付け用シート'!AL26</f>
        <v>2806</v>
      </c>
      <c r="AH28" s="33">
        <f>'2.測定データ貼付け用シート'!O26</f>
        <v>2792</v>
      </c>
      <c r="AI28" s="53">
        <f>'2.測定データ貼付け用シート'!AU26</f>
        <v>2737</v>
      </c>
      <c r="AJ28" s="46">
        <f>'2.測定データ貼付け用シート'!Y26</f>
        <v>2601</v>
      </c>
      <c r="AK28" s="29">
        <f>'2.測定データ貼付け用シート'!AK26</f>
        <v>2844</v>
      </c>
      <c r="AL28" s="33">
        <f>'2.測定データ貼付け用シート'!P26</f>
        <v>3010</v>
      </c>
      <c r="AM28" s="53">
        <f>'2.測定データ貼付け用シート'!AT26</f>
        <v>2939</v>
      </c>
      <c r="AN28" s="46">
        <f>'2.測定データ貼付け用シート'!Z26</f>
        <v>2969</v>
      </c>
      <c r="AO28" s="29">
        <f>'2.測定データ貼付け用シート'!AJ26</f>
        <v>2826</v>
      </c>
      <c r="AP28" s="33">
        <f>'2.測定データ貼付け用シート'!Q26</f>
        <v>3039</v>
      </c>
      <c r="AQ28" s="53">
        <f>'2.測定データ貼付け用シート'!AS26</f>
        <v>2836</v>
      </c>
      <c r="AR28" s="46">
        <f>'2.測定データ貼付け用シート'!AA26</f>
        <v>2882</v>
      </c>
      <c r="AS28" s="29">
        <f>'2.測定データ貼付け用シート'!AI26</f>
        <v>2919</v>
      </c>
      <c r="AT28" s="33">
        <f>'2.測定データ貼付け用シート'!R26</f>
        <v>2741</v>
      </c>
      <c r="AU28" s="53">
        <f>'2.測定データ貼付け用シート'!AR26</f>
        <v>3120</v>
      </c>
      <c r="AV28" s="46">
        <f>'2.測定データ貼付け用シート'!AB26</f>
        <v>3026</v>
      </c>
      <c r="AW28" s="29">
        <f>'2.測定データ貼付け用シート'!AH26</f>
        <v>3030</v>
      </c>
      <c r="AX28" s="33">
        <f>'2.測定データ貼付け用シート'!S26</f>
        <v>2985</v>
      </c>
      <c r="AY28" s="53">
        <f>'2.測定データ貼付け用シート'!AQ26</f>
        <v>2975</v>
      </c>
      <c r="AZ28" s="46">
        <f>'2.測定データ貼付け用シート'!AC26</f>
        <v>2826</v>
      </c>
      <c r="BA28" s="29">
        <f>'2.測定データ貼付け用シート'!AG26</f>
        <v>3046</v>
      </c>
      <c r="BB28" s="33">
        <f>'2.測定データ貼付け用シート'!T26</f>
        <v>2755</v>
      </c>
      <c r="BC28" s="53">
        <f>'2.測定データ貼付け用シート'!AP26</f>
        <v>2837</v>
      </c>
      <c r="BD28" s="46">
        <f>'2.測定データ貼付け用シート'!AD26</f>
        <v>2658</v>
      </c>
      <c r="BE28" s="29">
        <f>'2.測定データ貼付け用シート'!AF26</f>
        <v>3063</v>
      </c>
      <c r="BF28" s="33">
        <f>'2.測定データ貼付け用シート'!U26</f>
        <v>2939</v>
      </c>
      <c r="BG28" s="53">
        <f>'2.測定データ貼付け用シート'!AE26</f>
        <v>2713</v>
      </c>
      <c r="BH28" s="46">
        <f>'2.測定データ貼付け用シート'!AO26</f>
        <v>13420</v>
      </c>
      <c r="BI28" s="29">
        <f>'2.測定データ貼付け用シート'!AY26</f>
        <v>6576</v>
      </c>
    </row>
    <row r="29" spans="1:61" ht="13.5">
      <c r="A29" s="6">
        <v>44</v>
      </c>
      <c r="B29" s="26">
        <f>'2.測定データ貼付け用シート'!B27</f>
        <v>2484</v>
      </c>
      <c r="C29" s="27">
        <f>'2.測定データ貼付け用シート'!K27</f>
        <v>2035</v>
      </c>
      <c r="D29" s="28">
        <f>'2.測定データ貼付け用シート'!AZ27</f>
        <v>2331</v>
      </c>
      <c r="E29" s="29">
        <f>'2.測定データ貼付け用シート'!BI27</f>
        <v>2074</v>
      </c>
      <c r="F29" s="32">
        <f>'2.測定データ貼付け用シート'!F27</f>
        <v>4580</v>
      </c>
      <c r="G29" s="27">
        <f>'2.測定データ貼付け用シート'!G27</f>
        <v>4753</v>
      </c>
      <c r="H29" s="27">
        <f>'2.測定データ貼付け用シート'!BD27</f>
        <v>4669</v>
      </c>
      <c r="I29" s="27">
        <f>'2.測定データ貼付け用シート'!BE27</f>
        <v>4726</v>
      </c>
      <c r="J29" s="27">
        <f>'2.測定データ貼付け用シート'!E27</f>
        <v>6711</v>
      </c>
      <c r="K29" s="27">
        <f>'2.測定データ貼付け用シート'!H27</f>
        <v>6472</v>
      </c>
      <c r="L29" s="27">
        <f>'2.測定データ貼付け用シート'!BC27</f>
        <v>6649</v>
      </c>
      <c r="M29" s="27">
        <f>'2.測定データ貼付け用シート'!BF27</f>
        <v>6577</v>
      </c>
      <c r="N29" s="27">
        <f>'2.測定データ貼付け用シート'!D27</f>
        <v>11934</v>
      </c>
      <c r="O29" s="27">
        <f>'2.測定データ貼付け用シート'!I27</f>
        <v>11761</v>
      </c>
      <c r="P29" s="27">
        <f>'2.測定データ貼付け用シート'!BB27</f>
        <v>11926</v>
      </c>
      <c r="Q29" s="27">
        <f>'2.測定データ貼付け用シート'!BG27</f>
        <v>11317</v>
      </c>
      <c r="R29" s="27">
        <f>'2.測定データ貼付け用シート'!C27</f>
        <v>19058</v>
      </c>
      <c r="S29" s="27">
        <f>'2.測定データ貼付け用シート'!J27</f>
        <v>18925</v>
      </c>
      <c r="T29" s="27">
        <f>'2.測定データ貼付け用シート'!BA27</f>
        <v>18942</v>
      </c>
      <c r="U29" s="243">
        <f>'2.測定データ貼付け用シート'!BH27</f>
        <v>18949</v>
      </c>
      <c r="V29" s="33">
        <f>'2.測定データ貼付け用シート'!L27</f>
        <v>9134</v>
      </c>
      <c r="W29" s="53">
        <f>'2.測定データ貼付け用シート'!AX27</f>
        <v>8809</v>
      </c>
      <c r="X29" s="46">
        <f>'2.測定データ貼付け用シート'!V27</f>
        <v>7219</v>
      </c>
      <c r="Y29" s="29">
        <f>'2.測定データ貼付け用シート'!AN27</f>
        <v>6781</v>
      </c>
      <c r="Z29" s="33">
        <f>'2.測定データ貼付け用シート'!M27</f>
        <v>9218</v>
      </c>
      <c r="AA29" s="53">
        <f>'2.測定データ貼付け用シート'!AW27</f>
        <v>8930</v>
      </c>
      <c r="AB29" s="46">
        <f>'2.測定データ貼付け用シート'!W27</f>
        <v>7437</v>
      </c>
      <c r="AC29" s="29">
        <f>'2.測定データ貼付け用シート'!AM27</f>
        <v>7616</v>
      </c>
      <c r="AD29" s="33">
        <f>'2.測定データ貼付け用シート'!N27</f>
        <v>2457</v>
      </c>
      <c r="AE29" s="53">
        <f>'2.測定データ貼付け用シート'!AV27</f>
        <v>2463</v>
      </c>
      <c r="AF29" s="46">
        <f>'2.測定データ貼付け用シート'!X27</f>
        <v>2498</v>
      </c>
      <c r="AG29" s="29">
        <f>'2.測定データ貼付け用シート'!AL27</f>
        <v>2419</v>
      </c>
      <c r="AH29" s="33">
        <f>'2.測定データ貼付け用シート'!O27</f>
        <v>2413</v>
      </c>
      <c r="AI29" s="53">
        <f>'2.測定データ貼付け用シート'!AU27</f>
        <v>2363</v>
      </c>
      <c r="AJ29" s="46">
        <f>'2.測定データ貼付け用シート'!Y27</f>
        <v>2239</v>
      </c>
      <c r="AK29" s="29">
        <f>'2.測定データ貼付け用シート'!AK27</f>
        <v>2445</v>
      </c>
      <c r="AL29" s="33">
        <f>'2.測定データ貼付け用シート'!P27</f>
        <v>2592</v>
      </c>
      <c r="AM29" s="53">
        <f>'2.測定データ貼付け用シート'!AT27</f>
        <v>2540</v>
      </c>
      <c r="AN29" s="46">
        <f>'2.測定データ貼付け用シート'!Z27</f>
        <v>2558</v>
      </c>
      <c r="AO29" s="29">
        <f>'2.測定データ貼付け用シート'!AJ27</f>
        <v>2433</v>
      </c>
      <c r="AP29" s="33">
        <f>'2.測定データ貼付け用シート'!Q27</f>
        <v>2618</v>
      </c>
      <c r="AQ29" s="53">
        <f>'2.測定データ貼付け用シート'!AS27</f>
        <v>2441</v>
      </c>
      <c r="AR29" s="46">
        <f>'2.測定データ貼付け用シート'!AA27</f>
        <v>2488</v>
      </c>
      <c r="AS29" s="29">
        <f>'2.測定データ貼付け用シート'!AI27</f>
        <v>2531</v>
      </c>
      <c r="AT29" s="33">
        <f>'2.測定データ貼付け用シート'!R27</f>
        <v>2367</v>
      </c>
      <c r="AU29" s="53">
        <f>'2.測定データ貼付け用シート'!AR27</f>
        <v>2699</v>
      </c>
      <c r="AV29" s="46">
        <f>'2.測定データ貼付け用シート'!AB27</f>
        <v>2606</v>
      </c>
      <c r="AW29" s="29">
        <f>'2.測定データ貼付け用シート'!AH27</f>
        <v>2620</v>
      </c>
      <c r="AX29" s="33">
        <f>'2.測定データ貼付け用シート'!S27</f>
        <v>2580</v>
      </c>
      <c r="AY29" s="53">
        <f>'2.測定データ貼付け用シート'!AQ27</f>
        <v>2575</v>
      </c>
      <c r="AZ29" s="46">
        <f>'2.測定データ貼付け用シート'!AC27</f>
        <v>2431</v>
      </c>
      <c r="BA29" s="29">
        <f>'2.測定データ貼付け用シート'!AG27</f>
        <v>2625</v>
      </c>
      <c r="BB29" s="33">
        <f>'2.測定データ貼付け用シート'!T27</f>
        <v>2385</v>
      </c>
      <c r="BC29" s="53">
        <f>'2.測定データ貼付け用シート'!AP27</f>
        <v>2465</v>
      </c>
      <c r="BD29" s="46">
        <f>'2.測定データ貼付け用シート'!AD27</f>
        <v>2296</v>
      </c>
      <c r="BE29" s="29">
        <f>'2.測定データ貼付け用シート'!AF27</f>
        <v>2646</v>
      </c>
      <c r="BF29" s="33">
        <f>'2.測定データ貼付け用シート'!U27</f>
        <v>2540</v>
      </c>
      <c r="BG29" s="53">
        <f>'2.測定データ貼付け用シート'!AE27</f>
        <v>2343</v>
      </c>
      <c r="BH29" s="46">
        <f>'2.測定データ貼付け用シート'!AO27</f>
        <v>12056</v>
      </c>
      <c r="BI29" s="29">
        <f>'2.測定データ貼付け用シート'!AY27</f>
        <v>5711</v>
      </c>
    </row>
    <row r="30" spans="1:61" ht="13.5">
      <c r="A30" s="6">
        <v>46</v>
      </c>
      <c r="B30" s="26">
        <f>'2.測定データ貼付け用シート'!B28</f>
        <v>2171</v>
      </c>
      <c r="C30" s="27">
        <f>'2.測定データ貼付け用シート'!K28</f>
        <v>1780</v>
      </c>
      <c r="D30" s="28">
        <f>'2.測定データ貼付け用シート'!AZ28</f>
        <v>2040</v>
      </c>
      <c r="E30" s="29">
        <f>'2.測定データ貼付け用シート'!BI28</f>
        <v>1814</v>
      </c>
      <c r="F30" s="32">
        <f>'2.測定データ貼付け用シート'!F28</f>
        <v>3999</v>
      </c>
      <c r="G30" s="27">
        <f>'2.測定データ貼付け用シート'!G28</f>
        <v>4153</v>
      </c>
      <c r="H30" s="27">
        <f>'2.測定データ貼付け用シート'!BD28</f>
        <v>4086</v>
      </c>
      <c r="I30" s="27">
        <f>'2.測定データ貼付け用シート'!BE28</f>
        <v>4119</v>
      </c>
      <c r="J30" s="27">
        <f>'2.測定データ貼付け用シート'!E28</f>
        <v>5894</v>
      </c>
      <c r="K30" s="27">
        <f>'2.測定データ貼付け用シート'!H28</f>
        <v>5676</v>
      </c>
      <c r="L30" s="27">
        <f>'2.測定データ貼付け用シート'!BC28</f>
        <v>5861</v>
      </c>
      <c r="M30" s="27">
        <f>'2.測定データ貼付け用シート'!BF28</f>
        <v>5768</v>
      </c>
      <c r="N30" s="27">
        <f>'2.測定データ貼付け用シート'!D28</f>
        <v>10573</v>
      </c>
      <c r="O30" s="27">
        <f>'2.測定データ貼付け用シート'!I28</f>
        <v>10421</v>
      </c>
      <c r="P30" s="27">
        <f>'2.測定データ貼付け用シート'!BB28</f>
        <v>10668</v>
      </c>
      <c r="Q30" s="27">
        <f>'2.測定データ貼付け用シート'!BG28</f>
        <v>9999</v>
      </c>
      <c r="R30" s="27">
        <f>'2.測定データ貼付け用シート'!C28</f>
        <v>19014</v>
      </c>
      <c r="S30" s="27">
        <f>'2.測定データ貼付け用シート'!J28</f>
        <v>18915</v>
      </c>
      <c r="T30" s="27">
        <f>'2.測定データ貼付け用シート'!BA28</f>
        <v>18909</v>
      </c>
      <c r="U30" s="243">
        <f>'2.測定データ貼付け用シート'!BH28</f>
        <v>18933</v>
      </c>
      <c r="V30" s="33">
        <f>'2.測定データ貼付け用シート'!L28</f>
        <v>8654</v>
      </c>
      <c r="W30" s="53">
        <f>'2.測定データ貼付け用シート'!AX28</f>
        <v>8338</v>
      </c>
      <c r="X30" s="46">
        <f>'2.測定データ貼付け用シート'!V28</f>
        <v>6706</v>
      </c>
      <c r="Y30" s="29">
        <f>'2.測定データ貼付け用シート'!AN28</f>
        <v>6293</v>
      </c>
      <c r="Z30" s="33">
        <f>'2.測定データ貼付け用シート'!M28</f>
        <v>8722</v>
      </c>
      <c r="AA30" s="53">
        <f>'2.測定データ貼付け用シート'!AW28</f>
        <v>8456</v>
      </c>
      <c r="AB30" s="46">
        <f>'2.測定データ貼付け用シート'!W28</f>
        <v>6926</v>
      </c>
      <c r="AC30" s="29">
        <f>'2.測定データ貼付け用シート'!AM28</f>
        <v>7071</v>
      </c>
      <c r="AD30" s="33">
        <f>'2.測定データ貼付け用シート'!N28</f>
        <v>2139</v>
      </c>
      <c r="AE30" s="53">
        <f>'2.測定データ貼付け用シート'!AV28</f>
        <v>2140</v>
      </c>
      <c r="AF30" s="46">
        <f>'2.測定データ貼付け用シート'!X28</f>
        <v>2163</v>
      </c>
      <c r="AG30" s="29">
        <f>'2.測定データ貼付け用シート'!AL28</f>
        <v>2098</v>
      </c>
      <c r="AH30" s="33">
        <f>'2.測定データ貼付け用シート'!O28</f>
        <v>2087</v>
      </c>
      <c r="AI30" s="53">
        <f>'2.測定データ貼付け用シート'!AU28</f>
        <v>2044</v>
      </c>
      <c r="AJ30" s="46">
        <f>'2.測定データ貼付け用シート'!Y28</f>
        <v>1939</v>
      </c>
      <c r="AK30" s="29">
        <f>'2.測定データ貼付け用シート'!AK28</f>
        <v>2112</v>
      </c>
      <c r="AL30" s="33">
        <f>'2.測定データ貼付け用シート'!P28</f>
        <v>2251</v>
      </c>
      <c r="AM30" s="53">
        <f>'2.測定データ貼付け用シート'!AT28</f>
        <v>2210</v>
      </c>
      <c r="AN30" s="46">
        <f>'2.測定データ貼付け用シート'!Z28</f>
        <v>2217</v>
      </c>
      <c r="AO30" s="29">
        <f>'2.測定データ貼付け用シート'!AJ28</f>
        <v>2101</v>
      </c>
      <c r="AP30" s="33">
        <f>'2.測定データ貼付け用シート'!Q28</f>
        <v>2262</v>
      </c>
      <c r="AQ30" s="53">
        <f>'2.測定データ貼付け用シート'!AS28</f>
        <v>2121</v>
      </c>
      <c r="AR30" s="46">
        <f>'2.測定データ貼付け用シート'!AA28</f>
        <v>2151</v>
      </c>
      <c r="AS30" s="29">
        <f>'2.測定データ貼付け用シート'!AI28</f>
        <v>2184</v>
      </c>
      <c r="AT30" s="33">
        <f>'2.測定データ貼付け用シート'!R28</f>
        <v>2039</v>
      </c>
      <c r="AU30" s="53">
        <f>'2.測定データ貼付け用シート'!AR28</f>
        <v>2352</v>
      </c>
      <c r="AV30" s="46">
        <f>'2.測定データ貼付け用シート'!AB28</f>
        <v>2252</v>
      </c>
      <c r="AW30" s="29">
        <f>'2.測定データ貼付け用シート'!AH28</f>
        <v>2284</v>
      </c>
      <c r="AX30" s="33">
        <f>'2.測定データ貼付け用シート'!S28</f>
        <v>2233</v>
      </c>
      <c r="AY30" s="53">
        <f>'2.測定データ貼付け用シート'!AQ28</f>
        <v>2236</v>
      </c>
      <c r="AZ30" s="46">
        <f>'2.測定データ貼付け用シート'!AC28</f>
        <v>2109</v>
      </c>
      <c r="BA30" s="29">
        <f>'2.測定データ貼付け用シート'!AG28</f>
        <v>2291</v>
      </c>
      <c r="BB30" s="33">
        <f>'2.測定データ貼付け用シート'!T28</f>
        <v>2071</v>
      </c>
      <c r="BC30" s="53">
        <f>'2.測定データ貼付け用シート'!AP28</f>
        <v>2146</v>
      </c>
      <c r="BD30" s="46">
        <f>'2.測定データ貼付け用シート'!AD28</f>
        <v>1996</v>
      </c>
      <c r="BE30" s="29">
        <f>'2.測定データ貼付け用シート'!AF28</f>
        <v>2305</v>
      </c>
      <c r="BF30" s="33">
        <f>'2.測定データ貼付け用シート'!U28</f>
        <v>2208</v>
      </c>
      <c r="BG30" s="53">
        <f>'2.測定データ貼付け用シート'!AE28</f>
        <v>2032</v>
      </c>
      <c r="BH30" s="46">
        <f>'2.測定データ貼付け用シート'!AO28</f>
        <v>10765</v>
      </c>
      <c r="BI30" s="29">
        <f>'2.測定データ貼付け用シート'!AY28</f>
        <v>4904</v>
      </c>
    </row>
    <row r="31" spans="1:61" ht="13.5">
      <c r="A31" s="6">
        <v>48</v>
      </c>
      <c r="B31" s="26">
        <f>'2.測定データ貼付け用シート'!B29</f>
        <v>1913</v>
      </c>
      <c r="C31" s="27">
        <f>'2.測定データ貼付け用シート'!K29</f>
        <v>1567</v>
      </c>
      <c r="D31" s="28">
        <f>'2.測定データ貼付け用シート'!AZ29</f>
        <v>1791</v>
      </c>
      <c r="E31" s="29">
        <f>'2.測定データ貼付け用シート'!BI29</f>
        <v>1604</v>
      </c>
      <c r="F31" s="32">
        <f>'2.測定データ貼付け用シート'!F29</f>
        <v>3472</v>
      </c>
      <c r="G31" s="27">
        <f>'2.測定データ貼付け用シート'!G29</f>
        <v>3635</v>
      </c>
      <c r="H31" s="27">
        <f>'2.測定データ貼付け用シート'!BD29</f>
        <v>3571</v>
      </c>
      <c r="I31" s="27">
        <f>'2.測定データ貼付け用シート'!BE29</f>
        <v>3603</v>
      </c>
      <c r="J31" s="27">
        <f>'2.測定データ貼付け用シート'!E29</f>
        <v>5144</v>
      </c>
      <c r="K31" s="27">
        <f>'2.測定データ貼付け用シート'!H29</f>
        <v>4952</v>
      </c>
      <c r="L31" s="27">
        <f>'2.測定データ貼付け用シート'!BC29</f>
        <v>5150</v>
      </c>
      <c r="M31" s="27">
        <f>'2.測定データ貼付け用シート'!BF29</f>
        <v>5031</v>
      </c>
      <c r="N31" s="27">
        <f>'2.測定データ貼付け用シート'!D29</f>
        <v>9292</v>
      </c>
      <c r="O31" s="27">
        <f>'2.測定データ貼付け用シート'!I29</f>
        <v>9193</v>
      </c>
      <c r="P31" s="27">
        <f>'2.測定データ貼付け用シート'!BB29</f>
        <v>9489</v>
      </c>
      <c r="Q31" s="27">
        <f>'2.測定データ貼付け用シート'!BG29</f>
        <v>8801</v>
      </c>
      <c r="R31" s="27">
        <f>'2.測定データ貼付け用シート'!C29</f>
        <v>18991</v>
      </c>
      <c r="S31" s="27">
        <f>'2.測定データ貼付け用シート'!J29</f>
        <v>18822</v>
      </c>
      <c r="T31" s="27">
        <f>'2.測定データ貼付け用シート'!BA29</f>
        <v>18903</v>
      </c>
      <c r="U31" s="243">
        <f>'2.測定データ貼付け用シート'!BH29</f>
        <v>18923</v>
      </c>
      <c r="V31" s="33">
        <f>'2.測定データ貼付け用シート'!L29</f>
        <v>8204</v>
      </c>
      <c r="W31" s="53">
        <f>'2.測定データ貼付け用シート'!AX29</f>
        <v>7883</v>
      </c>
      <c r="X31" s="46">
        <f>'2.測定データ貼付け用シート'!V29</f>
        <v>6233</v>
      </c>
      <c r="Y31" s="29">
        <f>'2.測定データ貼付け用シート'!AN29</f>
        <v>5798</v>
      </c>
      <c r="Z31" s="33">
        <f>'2.測定データ貼付け用シート'!M29</f>
        <v>8251</v>
      </c>
      <c r="AA31" s="53">
        <f>'2.測定データ貼付け用シート'!AW29</f>
        <v>7952</v>
      </c>
      <c r="AB31" s="46">
        <f>'2.測定データ貼付け用シート'!W29</f>
        <v>6433</v>
      </c>
      <c r="AC31" s="29">
        <f>'2.測定データ貼付け用シート'!AM29</f>
        <v>6599</v>
      </c>
      <c r="AD31" s="33">
        <f>'2.測定データ貼付け用シート'!N29</f>
        <v>1863</v>
      </c>
      <c r="AE31" s="53">
        <f>'2.測定データ貼付け用シート'!AV29</f>
        <v>1863</v>
      </c>
      <c r="AF31" s="46">
        <f>'2.測定データ貼付け用シート'!X29</f>
        <v>1895</v>
      </c>
      <c r="AG31" s="29">
        <f>'2.測定データ貼付け用シート'!AL29</f>
        <v>1825</v>
      </c>
      <c r="AH31" s="33">
        <f>'2.測定データ貼付け用シート'!O29</f>
        <v>1825</v>
      </c>
      <c r="AI31" s="53">
        <f>'2.測定データ貼付け用シート'!AU29</f>
        <v>1789</v>
      </c>
      <c r="AJ31" s="46">
        <f>'2.測定データ貼付け用シート'!Y29</f>
        <v>1703</v>
      </c>
      <c r="AK31" s="29">
        <f>'2.測定データ貼付け用シート'!AK29</f>
        <v>1844</v>
      </c>
      <c r="AL31" s="33">
        <f>'2.測定データ貼付け用シート'!P29</f>
        <v>1949</v>
      </c>
      <c r="AM31" s="53">
        <f>'2.測定データ貼付け用シート'!AT29</f>
        <v>1928</v>
      </c>
      <c r="AN31" s="46">
        <f>'2.測定データ貼付け用シート'!Z29</f>
        <v>1932</v>
      </c>
      <c r="AO31" s="29">
        <f>'2.測定データ貼付け用シート'!AJ29</f>
        <v>1832</v>
      </c>
      <c r="AP31" s="33">
        <f>'2.測定データ貼付け用シート'!Q29</f>
        <v>1977</v>
      </c>
      <c r="AQ31" s="53">
        <f>'2.測定データ貼付け用シート'!AS29</f>
        <v>1854</v>
      </c>
      <c r="AR31" s="46">
        <f>'2.測定データ貼付け用シート'!AA29</f>
        <v>1879</v>
      </c>
      <c r="AS31" s="29">
        <f>'2.測定データ貼付け用シート'!AI29</f>
        <v>1911</v>
      </c>
      <c r="AT31" s="33">
        <f>'2.測定データ貼付け用シート'!R29</f>
        <v>1783</v>
      </c>
      <c r="AU31" s="53">
        <f>'2.測定データ貼付け用シート'!AR29</f>
        <v>2054</v>
      </c>
      <c r="AV31" s="46">
        <f>'2.測定データ貼付け用シート'!AB29</f>
        <v>1970</v>
      </c>
      <c r="AW31" s="29">
        <f>'2.測定データ貼付け用シート'!AH29</f>
        <v>1990</v>
      </c>
      <c r="AX31" s="33">
        <f>'2.測定データ貼付け用シート'!S29</f>
        <v>1950</v>
      </c>
      <c r="AY31" s="53">
        <f>'2.測定データ貼付け用シート'!AQ29</f>
        <v>1966</v>
      </c>
      <c r="AZ31" s="46">
        <f>'2.測定データ貼付け用シート'!AC29</f>
        <v>1834</v>
      </c>
      <c r="BA31" s="29">
        <f>'2.測定データ貼付け用シート'!AG29</f>
        <v>2010</v>
      </c>
      <c r="BB31" s="33">
        <f>'2.測定データ貼付け用シート'!T29</f>
        <v>1810</v>
      </c>
      <c r="BC31" s="53">
        <f>'2.測定データ貼付け用シート'!AP29</f>
        <v>1879</v>
      </c>
      <c r="BD31" s="46">
        <f>'2.測定データ貼付け用シート'!AD29</f>
        <v>1735</v>
      </c>
      <c r="BE31" s="29">
        <f>'2.測定データ貼付け用シート'!AF29</f>
        <v>2016</v>
      </c>
      <c r="BF31" s="33">
        <f>'2.測定データ貼付け用シート'!U29</f>
        <v>1922</v>
      </c>
      <c r="BG31" s="53">
        <f>'2.測定データ貼付け用シート'!AE29</f>
        <v>1777</v>
      </c>
      <c r="BH31" s="46">
        <f>'2.測定データ貼付け用シート'!AO29</f>
        <v>9531</v>
      </c>
      <c r="BI31" s="29">
        <f>'2.測定データ貼付け用シート'!AY29</f>
        <v>4223</v>
      </c>
    </row>
    <row r="32" spans="1:61" ht="13.5">
      <c r="A32" s="6">
        <v>50</v>
      </c>
      <c r="B32" s="26">
        <f>'2.測定データ貼付け用シート'!B30</f>
        <v>1690</v>
      </c>
      <c r="C32" s="27">
        <f>'2.測定データ貼付け用シート'!K30</f>
        <v>1398</v>
      </c>
      <c r="D32" s="28">
        <f>'2.測定データ貼付け用シート'!AZ30</f>
        <v>1604</v>
      </c>
      <c r="E32" s="29">
        <f>'2.測定データ貼付け用シート'!BI30</f>
        <v>1429</v>
      </c>
      <c r="F32" s="32">
        <f>'2.測定データ貼付け用シート'!F30</f>
        <v>3037</v>
      </c>
      <c r="G32" s="27">
        <f>'2.測定データ貼付け用シート'!G30</f>
        <v>3164</v>
      </c>
      <c r="H32" s="27">
        <f>'2.測定データ貼付け用シート'!BD30</f>
        <v>3124</v>
      </c>
      <c r="I32" s="27">
        <f>'2.測定データ貼付け用シート'!BE30</f>
        <v>3153</v>
      </c>
      <c r="J32" s="27">
        <f>'2.測定データ貼付け用シート'!E30</f>
        <v>4475</v>
      </c>
      <c r="K32" s="27">
        <f>'2.測定データ貼付け用シート'!H30</f>
        <v>4309</v>
      </c>
      <c r="L32" s="27">
        <f>'2.測定データ貼付け用シート'!BC30</f>
        <v>4501</v>
      </c>
      <c r="M32" s="27">
        <f>'2.測定データ貼付け用シート'!BF30</f>
        <v>4399</v>
      </c>
      <c r="N32" s="27">
        <f>'2.測定データ貼付け用シート'!D30</f>
        <v>8152</v>
      </c>
      <c r="O32" s="27">
        <f>'2.測定データ貼付け用シート'!I30</f>
        <v>8055</v>
      </c>
      <c r="P32" s="27">
        <f>'2.測定データ貼付け用シート'!BB30</f>
        <v>8352</v>
      </c>
      <c r="Q32" s="27">
        <f>'2.測定データ貼付け用シート'!BG30</f>
        <v>7696</v>
      </c>
      <c r="R32" s="27">
        <f>'2.測定データ貼付け用シート'!C30</f>
        <v>18938</v>
      </c>
      <c r="S32" s="27">
        <f>'2.測定データ貼付け用シート'!J30</f>
        <v>18681</v>
      </c>
      <c r="T32" s="27">
        <f>'2.測定データ貼付け用シート'!BA30</f>
        <v>18860</v>
      </c>
      <c r="U32" s="243">
        <f>'2.測定データ貼付け用シート'!BH30</f>
        <v>18830</v>
      </c>
      <c r="V32" s="33">
        <f>'2.測定データ貼付け用シート'!L30</f>
        <v>7766</v>
      </c>
      <c r="W32" s="53">
        <f>'2.測定データ貼付け用シート'!AX30</f>
        <v>7440</v>
      </c>
      <c r="X32" s="46">
        <f>'2.測定データ貼付け用シート'!V30</f>
        <v>5787</v>
      </c>
      <c r="Y32" s="29">
        <f>'2.測定データ貼付け用シート'!AN30</f>
        <v>5338</v>
      </c>
      <c r="Z32" s="33">
        <f>'2.測定データ貼付け用シート'!M30</f>
        <v>7822</v>
      </c>
      <c r="AA32" s="53">
        <f>'2.測定データ貼付け用シート'!AW30</f>
        <v>7528</v>
      </c>
      <c r="AB32" s="46">
        <f>'2.測定データ貼付け用シート'!W30</f>
        <v>5981</v>
      </c>
      <c r="AC32" s="29">
        <f>'2.測定データ貼付け用シート'!AM30</f>
        <v>6131</v>
      </c>
      <c r="AD32" s="33">
        <f>'2.測定データ貼付け用シート'!N30</f>
        <v>1642</v>
      </c>
      <c r="AE32" s="53">
        <f>'2.測定データ貼付け用シート'!AV30</f>
        <v>1647</v>
      </c>
      <c r="AF32" s="46">
        <f>'2.測定データ貼付け用シート'!X30</f>
        <v>1670</v>
      </c>
      <c r="AG32" s="29">
        <f>'2.測定データ貼付け用シート'!AL30</f>
        <v>1611</v>
      </c>
      <c r="AH32" s="33">
        <f>'2.測定データ貼付け用シート'!O30</f>
        <v>1608</v>
      </c>
      <c r="AI32" s="53">
        <f>'2.測定データ貼付け用シート'!AU30</f>
        <v>1584</v>
      </c>
      <c r="AJ32" s="46">
        <f>'2.測定データ貼付け用シート'!Y30</f>
        <v>1502</v>
      </c>
      <c r="AK32" s="29">
        <f>'2.測定データ貼付け用シート'!AK30</f>
        <v>1626</v>
      </c>
      <c r="AL32" s="33">
        <f>'2.測定データ貼付け用シート'!P30</f>
        <v>1722</v>
      </c>
      <c r="AM32" s="53">
        <f>'2.測定データ貼付け用シート'!AT30</f>
        <v>1691</v>
      </c>
      <c r="AN32" s="46">
        <f>'2.測定データ貼付け用シート'!Z30</f>
        <v>1698</v>
      </c>
      <c r="AO32" s="29">
        <f>'2.測定データ貼付け用シート'!AJ30</f>
        <v>1618</v>
      </c>
      <c r="AP32" s="33">
        <f>'2.測定データ貼付け用シート'!Q30</f>
        <v>1738</v>
      </c>
      <c r="AQ32" s="53">
        <f>'2.測定データ貼付け用シート'!AS30</f>
        <v>1636</v>
      </c>
      <c r="AR32" s="46">
        <f>'2.測定データ貼付け用シート'!AA30</f>
        <v>1649</v>
      </c>
      <c r="AS32" s="29">
        <f>'2.測定データ貼付け用シート'!AI30</f>
        <v>1678</v>
      </c>
      <c r="AT32" s="33">
        <f>'2.測定データ貼付け用シート'!R30</f>
        <v>1580</v>
      </c>
      <c r="AU32" s="53">
        <f>'2.測定データ貼付け用シート'!AR30</f>
        <v>1809</v>
      </c>
      <c r="AV32" s="46">
        <f>'2.測定データ貼付け用シート'!AB30</f>
        <v>1733</v>
      </c>
      <c r="AW32" s="29">
        <f>'2.測定データ貼付け用シート'!AH30</f>
        <v>1753</v>
      </c>
      <c r="AX32" s="33">
        <f>'2.測定データ貼付け用シート'!S30</f>
        <v>1711</v>
      </c>
      <c r="AY32" s="53">
        <f>'2.測定データ貼付け用シート'!AQ30</f>
        <v>1742</v>
      </c>
      <c r="AZ32" s="46">
        <f>'2.測定データ貼付け用シート'!AC30</f>
        <v>1614</v>
      </c>
      <c r="BA32" s="29">
        <f>'2.測定データ貼付け用シート'!AG30</f>
        <v>1770</v>
      </c>
      <c r="BB32" s="33">
        <f>'2.測定データ貼付け用シート'!T30</f>
        <v>1597</v>
      </c>
      <c r="BC32" s="53">
        <f>'2.測定データ貼付け用シート'!AP30</f>
        <v>1664</v>
      </c>
      <c r="BD32" s="46">
        <f>'2.測定データ貼付け用シート'!AD30</f>
        <v>1539</v>
      </c>
      <c r="BE32" s="29">
        <f>'2.測定データ貼付け用シート'!AF30</f>
        <v>1785</v>
      </c>
      <c r="BF32" s="33">
        <f>'2.測定データ貼付け用シート'!U30</f>
        <v>1692</v>
      </c>
      <c r="BG32" s="53">
        <f>'2.測定データ貼付け用シート'!AE30</f>
        <v>1571</v>
      </c>
      <c r="BH32" s="46">
        <f>'2.測定データ貼付け用シート'!AO30</f>
        <v>8350</v>
      </c>
      <c r="BI32" s="29">
        <f>'2.測定データ貼付け用シート'!AY30</f>
        <v>3628</v>
      </c>
    </row>
    <row r="33" spans="1:61" ht="13.5">
      <c r="A33" s="6">
        <v>52</v>
      </c>
      <c r="B33" s="26">
        <f>'2.測定データ貼付け用シート'!B31</f>
        <v>1517</v>
      </c>
      <c r="C33" s="27">
        <f>'2.測定データ貼付け用シート'!K31</f>
        <v>1261</v>
      </c>
      <c r="D33" s="28">
        <f>'2.測定データ貼付け用シート'!AZ31</f>
        <v>1440</v>
      </c>
      <c r="E33" s="29">
        <f>'2.測定データ貼付け用シート'!BI31</f>
        <v>1296</v>
      </c>
      <c r="F33" s="32">
        <f>'2.測定データ貼付け用シート'!F31</f>
        <v>2658</v>
      </c>
      <c r="G33" s="27">
        <f>'2.測定データ貼付け用シート'!G31</f>
        <v>2763</v>
      </c>
      <c r="H33" s="27">
        <f>'2.測定データ貼付け用シート'!BD31</f>
        <v>2743</v>
      </c>
      <c r="I33" s="27">
        <f>'2.測定データ貼付け用シート'!BE31</f>
        <v>2769</v>
      </c>
      <c r="J33" s="27">
        <f>'2.測定データ貼付け用シート'!E31</f>
        <v>3914</v>
      </c>
      <c r="K33" s="27">
        <f>'2.測定データ貼付け用シート'!H31</f>
        <v>3751</v>
      </c>
      <c r="L33" s="27">
        <f>'2.測定データ貼付け用シート'!BC31</f>
        <v>3939</v>
      </c>
      <c r="M33" s="27">
        <f>'2.測定データ貼付け用シート'!BF31</f>
        <v>3834</v>
      </c>
      <c r="N33" s="27">
        <f>'2.測定データ貼付け用シート'!D31</f>
        <v>7108</v>
      </c>
      <c r="O33" s="27">
        <f>'2.測定データ貼付け用シート'!I31</f>
        <v>7016</v>
      </c>
      <c r="P33" s="27">
        <f>'2.測定データ貼付け用シート'!BB31</f>
        <v>7317</v>
      </c>
      <c r="Q33" s="27">
        <f>'2.測定データ貼付け用シート'!BG31</f>
        <v>6690</v>
      </c>
      <c r="R33" s="27">
        <f>'2.測定データ貼付け用シート'!C31</f>
        <v>18619</v>
      </c>
      <c r="S33" s="27">
        <f>'2.測定データ貼付け用シート'!J31</f>
        <v>17984</v>
      </c>
      <c r="T33" s="27">
        <f>'2.測定データ貼付け用シート'!BA31</f>
        <v>18596</v>
      </c>
      <c r="U33" s="243">
        <f>'2.測定データ貼付け用シート'!BH31</f>
        <v>18356</v>
      </c>
      <c r="V33" s="33">
        <f>'2.測定データ貼付け用シート'!L31</f>
        <v>7357</v>
      </c>
      <c r="W33" s="53">
        <f>'2.測定データ貼付け用シート'!AX31</f>
        <v>7036</v>
      </c>
      <c r="X33" s="46">
        <f>'2.測定データ貼付け用シート'!V31</f>
        <v>5367</v>
      </c>
      <c r="Y33" s="29">
        <f>'2.測定データ貼付け用シート'!AN31</f>
        <v>4933</v>
      </c>
      <c r="Z33" s="33">
        <f>'2.測定データ貼付け用シート'!M31</f>
        <v>7374</v>
      </c>
      <c r="AA33" s="53">
        <f>'2.測定データ貼付け用シート'!AW31</f>
        <v>7114</v>
      </c>
      <c r="AB33" s="46">
        <f>'2.測定データ貼付け用シート'!W31</f>
        <v>5555</v>
      </c>
      <c r="AC33" s="29">
        <f>'2.測定データ貼付け用シート'!AM31</f>
        <v>5706</v>
      </c>
      <c r="AD33" s="33">
        <f>'2.測定データ貼付け用シート'!N31</f>
        <v>1462</v>
      </c>
      <c r="AE33" s="53">
        <f>'2.測定データ貼付け用シート'!AV31</f>
        <v>1463</v>
      </c>
      <c r="AF33" s="46">
        <f>'2.測定データ貼付け用シート'!X31</f>
        <v>1493</v>
      </c>
      <c r="AG33" s="29">
        <f>'2.測定データ貼付け用シート'!AL31</f>
        <v>1445</v>
      </c>
      <c r="AH33" s="33">
        <f>'2.測定データ貼付け用シート'!O31</f>
        <v>1436</v>
      </c>
      <c r="AI33" s="53">
        <f>'2.測定データ貼付け用シート'!AU31</f>
        <v>1408</v>
      </c>
      <c r="AJ33" s="46">
        <f>'2.測定データ貼付け用シート'!Y31</f>
        <v>1347</v>
      </c>
      <c r="AK33" s="29">
        <f>'2.測定データ貼付け用シート'!AK31</f>
        <v>1448</v>
      </c>
      <c r="AL33" s="33">
        <f>'2.測定データ貼付け用シート'!P31</f>
        <v>1537</v>
      </c>
      <c r="AM33" s="53">
        <f>'2.測定データ貼付け用シート'!AT31</f>
        <v>1509</v>
      </c>
      <c r="AN33" s="46">
        <f>'2.測定データ貼付け用シート'!Z31</f>
        <v>1508</v>
      </c>
      <c r="AO33" s="29">
        <f>'2.測定データ貼付け用シート'!AJ31</f>
        <v>1445</v>
      </c>
      <c r="AP33" s="33">
        <f>'2.測定データ貼付け用シート'!Q31</f>
        <v>1541</v>
      </c>
      <c r="AQ33" s="53">
        <f>'2.測定データ貼付け用シート'!AS31</f>
        <v>1465</v>
      </c>
      <c r="AR33" s="46">
        <f>'2.測定データ貼付け用シート'!AA31</f>
        <v>1467</v>
      </c>
      <c r="AS33" s="29">
        <f>'2.測定データ貼付け用シート'!AI31</f>
        <v>1492</v>
      </c>
      <c r="AT33" s="33">
        <f>'2.測定データ貼付け用シート'!R31</f>
        <v>1408</v>
      </c>
      <c r="AU33" s="53">
        <f>'2.測定データ貼付け用シート'!AR31</f>
        <v>1606</v>
      </c>
      <c r="AV33" s="46">
        <f>'2.測定データ貼付け用シート'!AB31</f>
        <v>1535</v>
      </c>
      <c r="AW33" s="29">
        <f>'2.測定データ貼付け用シート'!AH31</f>
        <v>1560</v>
      </c>
      <c r="AX33" s="33">
        <f>'2.測定データ貼付け用シート'!S31</f>
        <v>1521</v>
      </c>
      <c r="AY33" s="53">
        <f>'2.測定データ貼付け用シート'!AQ31</f>
        <v>1552</v>
      </c>
      <c r="AZ33" s="46">
        <f>'2.測定データ貼付け用シート'!AC31</f>
        <v>1440</v>
      </c>
      <c r="BA33" s="29">
        <f>'2.測定データ貼付け用シート'!AG31</f>
        <v>1574</v>
      </c>
      <c r="BB33" s="33">
        <f>'2.測定データ貼付け用シート'!T31</f>
        <v>1426</v>
      </c>
      <c r="BC33" s="53">
        <f>'2.測定データ貼付け用シート'!AP31</f>
        <v>1488</v>
      </c>
      <c r="BD33" s="46">
        <f>'2.測定データ貼付け用シート'!AD31</f>
        <v>1383</v>
      </c>
      <c r="BE33" s="29">
        <f>'2.測定データ貼付け用シート'!AF31</f>
        <v>1593</v>
      </c>
      <c r="BF33" s="33">
        <f>'2.測定データ貼付け用シート'!U31</f>
        <v>1517</v>
      </c>
      <c r="BG33" s="53">
        <f>'2.測定データ貼付け用シート'!AE31</f>
        <v>1414</v>
      </c>
      <c r="BH33" s="46">
        <f>'2.測定データ貼付け用シート'!AO31</f>
        <v>7293</v>
      </c>
      <c r="BI33" s="29">
        <f>'2.測定データ貼付け用シート'!AY31</f>
        <v>3114</v>
      </c>
    </row>
    <row r="34" spans="1:61" ht="13.5">
      <c r="A34" s="6">
        <v>54</v>
      </c>
      <c r="B34" s="26">
        <f>'2.測定データ貼付け用シート'!B32</f>
        <v>1365</v>
      </c>
      <c r="C34" s="27">
        <f>'2.測定データ貼付け用シート'!K32</f>
        <v>1154</v>
      </c>
      <c r="D34" s="28">
        <f>'2.測定データ貼付け用シート'!AZ32</f>
        <v>1309</v>
      </c>
      <c r="E34" s="29">
        <f>'2.測定データ貼付け用シート'!BI32</f>
        <v>1192</v>
      </c>
      <c r="F34" s="32">
        <f>'2.測定データ貼付け用シート'!F32</f>
        <v>2339</v>
      </c>
      <c r="G34" s="27">
        <f>'2.測定データ貼付け用シート'!G32</f>
        <v>2436</v>
      </c>
      <c r="H34" s="27">
        <f>'2.測定データ貼付け用シート'!BD32</f>
        <v>2415</v>
      </c>
      <c r="I34" s="27">
        <f>'2.測定データ貼付け用シート'!BE32</f>
        <v>2426</v>
      </c>
      <c r="J34" s="27">
        <f>'2.測定データ貼付け用シート'!E32</f>
        <v>3400</v>
      </c>
      <c r="K34" s="27">
        <f>'2.測定データ貼付け用シート'!H32</f>
        <v>3258</v>
      </c>
      <c r="L34" s="27">
        <f>'2.測定データ貼付け用シート'!BC32</f>
        <v>3445</v>
      </c>
      <c r="M34" s="27">
        <f>'2.測定データ貼付け用シート'!BF32</f>
        <v>3347</v>
      </c>
      <c r="N34" s="27">
        <f>'2.測定データ貼付け用シート'!D32</f>
        <v>6150</v>
      </c>
      <c r="O34" s="27">
        <f>'2.測定データ貼付け用シート'!I32</f>
        <v>6052</v>
      </c>
      <c r="P34" s="27">
        <f>'2.測定データ貼付け用シート'!BB32</f>
        <v>6387</v>
      </c>
      <c r="Q34" s="27">
        <f>'2.測定データ貼付け用シート'!BG32</f>
        <v>5786</v>
      </c>
      <c r="R34" s="27">
        <f>'2.測定データ貼付け用シート'!C32</f>
        <v>17653</v>
      </c>
      <c r="S34" s="27">
        <f>'2.測定データ貼付け用シート'!J32</f>
        <v>16674</v>
      </c>
      <c r="T34" s="27">
        <f>'2.測定データ貼付け用シート'!BA32</f>
        <v>17896</v>
      </c>
      <c r="U34" s="243">
        <f>'2.測定データ貼付け用シート'!BH32</f>
        <v>17299</v>
      </c>
      <c r="V34" s="33">
        <f>'2.測定データ貼付け用シート'!L32</f>
        <v>6973</v>
      </c>
      <c r="W34" s="53">
        <f>'2.測定データ貼付け用シート'!AX32</f>
        <v>6645</v>
      </c>
      <c r="X34" s="46">
        <f>'2.測定データ貼付け用シート'!V32</f>
        <v>4959</v>
      </c>
      <c r="Y34" s="29">
        <f>'2.測定データ貼付け用シート'!AN32</f>
        <v>4531</v>
      </c>
      <c r="Z34" s="33">
        <f>'2.測定データ貼付け用シート'!M32</f>
        <v>6981</v>
      </c>
      <c r="AA34" s="53">
        <f>'2.測定データ貼付け用シート'!AW32</f>
        <v>6709</v>
      </c>
      <c r="AB34" s="46">
        <f>'2.測定データ貼付け用シート'!W32</f>
        <v>5153</v>
      </c>
      <c r="AC34" s="29">
        <f>'2.測定データ貼付け用シート'!AM32</f>
        <v>5284</v>
      </c>
      <c r="AD34" s="33">
        <f>'2.測定データ貼付け用シート'!N32</f>
        <v>1320</v>
      </c>
      <c r="AE34" s="53">
        <f>'2.測定データ貼付け用シート'!AV32</f>
        <v>1320</v>
      </c>
      <c r="AF34" s="46">
        <f>'2.測定データ貼付け用シート'!X32</f>
        <v>1345</v>
      </c>
      <c r="AG34" s="29">
        <f>'2.測定データ貼付け用シート'!AL32</f>
        <v>1298</v>
      </c>
      <c r="AH34" s="33">
        <f>'2.測定データ貼付け用シート'!O32</f>
        <v>1299</v>
      </c>
      <c r="AI34" s="53">
        <f>'2.測定データ貼付け用シート'!AU32</f>
        <v>1273</v>
      </c>
      <c r="AJ34" s="46">
        <f>'2.測定データ貼付け用シート'!Y32</f>
        <v>1227</v>
      </c>
      <c r="AK34" s="29">
        <f>'2.測定データ貼付け用シート'!AK32</f>
        <v>1302</v>
      </c>
      <c r="AL34" s="33">
        <f>'2.測定データ貼付け用シート'!P32</f>
        <v>1374</v>
      </c>
      <c r="AM34" s="53">
        <f>'2.測定データ貼付け用シート'!AT32</f>
        <v>1358</v>
      </c>
      <c r="AN34" s="46">
        <f>'2.測定データ貼付け用シート'!Z32</f>
        <v>1354</v>
      </c>
      <c r="AO34" s="29">
        <f>'2.測定データ貼付け用シート'!AJ32</f>
        <v>1305</v>
      </c>
      <c r="AP34" s="33">
        <f>'2.測定データ貼付け用シート'!Q32</f>
        <v>1389</v>
      </c>
      <c r="AQ34" s="53">
        <f>'2.測定データ貼付け用シート'!AS32</f>
        <v>1324</v>
      </c>
      <c r="AR34" s="46">
        <f>'2.測定データ貼付け用シート'!AA32</f>
        <v>1320</v>
      </c>
      <c r="AS34" s="29">
        <f>'2.測定データ貼付け用シート'!AI32</f>
        <v>1348</v>
      </c>
      <c r="AT34" s="33">
        <f>'2.測定データ貼付け用シート'!R32</f>
        <v>1271</v>
      </c>
      <c r="AU34" s="53">
        <f>'2.測定データ貼付け用シート'!AR32</f>
        <v>1446</v>
      </c>
      <c r="AV34" s="46">
        <f>'2.測定データ貼付け用シート'!AB32</f>
        <v>1377</v>
      </c>
      <c r="AW34" s="29">
        <f>'2.測定データ貼付け用シート'!AH32</f>
        <v>1404</v>
      </c>
      <c r="AX34" s="33">
        <f>'2.測定データ貼付け用シート'!S32</f>
        <v>1368</v>
      </c>
      <c r="AY34" s="53">
        <f>'2.測定データ貼付け用シート'!AQ32</f>
        <v>1400</v>
      </c>
      <c r="AZ34" s="46">
        <f>'2.測定データ貼付け用シート'!AC32</f>
        <v>1298</v>
      </c>
      <c r="BA34" s="29">
        <f>'2.測定データ貼付け用シート'!AG32</f>
        <v>1418</v>
      </c>
      <c r="BB34" s="33">
        <f>'2.測定データ貼付け用シート'!T32</f>
        <v>1285</v>
      </c>
      <c r="BC34" s="53">
        <f>'2.測定データ貼付け用シート'!AP32</f>
        <v>1347</v>
      </c>
      <c r="BD34" s="46">
        <f>'2.測定データ貼付け用シート'!AD32</f>
        <v>1251</v>
      </c>
      <c r="BE34" s="29">
        <f>'2.測定データ貼付け用シート'!AF32</f>
        <v>1435</v>
      </c>
      <c r="BF34" s="33">
        <f>'2.測定データ貼付け用シート'!U32</f>
        <v>1361</v>
      </c>
      <c r="BG34" s="53">
        <f>'2.測定データ貼付け用シート'!AE32</f>
        <v>1276</v>
      </c>
      <c r="BH34" s="46">
        <f>'2.測定データ貼付け用シート'!AO32</f>
        <v>6346</v>
      </c>
      <c r="BI34" s="29">
        <f>'2.測定データ貼付け用シート'!AY32</f>
        <v>2688</v>
      </c>
    </row>
    <row r="35" spans="1:61" ht="13.5">
      <c r="A35" s="6">
        <v>56</v>
      </c>
      <c r="B35" s="26">
        <f>'2.測定データ貼付け用シート'!B33</f>
        <v>1254</v>
      </c>
      <c r="C35" s="27">
        <f>'2.測定データ貼付け用シート'!K33</f>
        <v>1075</v>
      </c>
      <c r="D35" s="28">
        <f>'2.測定データ貼付け用シート'!AZ33</f>
        <v>1209</v>
      </c>
      <c r="E35" s="29">
        <f>'2.測定データ貼付け用シート'!BI33</f>
        <v>1103</v>
      </c>
      <c r="F35" s="32">
        <f>'2.測定データ貼付け用シート'!F33</f>
        <v>2063</v>
      </c>
      <c r="G35" s="27">
        <f>'2.測定データ貼付け用シート'!G33</f>
        <v>2151</v>
      </c>
      <c r="H35" s="27">
        <f>'2.測定データ貼付け用シート'!BD33</f>
        <v>2138</v>
      </c>
      <c r="I35" s="27">
        <f>'2.測定データ貼付け用シート'!BE33</f>
        <v>2152</v>
      </c>
      <c r="J35" s="27">
        <f>'2.測定データ貼付け用シート'!E33</f>
        <v>2971</v>
      </c>
      <c r="K35" s="27">
        <f>'2.測定データ貼付け用シート'!H33</f>
        <v>2842</v>
      </c>
      <c r="L35" s="27">
        <f>'2.測定データ貼付け用シート'!BC33</f>
        <v>3025</v>
      </c>
      <c r="M35" s="27">
        <f>'2.測定データ貼付け用シート'!BF33</f>
        <v>2920</v>
      </c>
      <c r="N35" s="27">
        <f>'2.測定データ貼付け用シート'!D33</f>
        <v>5314</v>
      </c>
      <c r="O35" s="27">
        <f>'2.測定データ貼付け用シート'!I33</f>
        <v>5236</v>
      </c>
      <c r="P35" s="27">
        <f>'2.測定データ貼付け用シート'!BB33</f>
        <v>5563</v>
      </c>
      <c r="Q35" s="27">
        <f>'2.測定データ貼付け用シート'!BG33</f>
        <v>4985</v>
      </c>
      <c r="R35" s="27">
        <f>'2.測定データ貼付け用シート'!C33</f>
        <v>16171</v>
      </c>
      <c r="S35" s="27">
        <f>'2.測定データ貼付け用シート'!J33</f>
        <v>14959</v>
      </c>
      <c r="T35" s="27">
        <f>'2.測定データ貼付け用シート'!BA33</f>
        <v>16639</v>
      </c>
      <c r="U35" s="243">
        <f>'2.測定データ貼付け用シート'!BH33</f>
        <v>15790</v>
      </c>
      <c r="V35" s="33">
        <f>'2.測定データ貼付け用シート'!L33</f>
        <v>6598</v>
      </c>
      <c r="W35" s="53">
        <f>'2.測定データ貼付け用シート'!AX33</f>
        <v>6279</v>
      </c>
      <c r="X35" s="46">
        <f>'2.測定データ貼付け用シート'!V33</f>
        <v>4587</v>
      </c>
      <c r="Y35" s="29">
        <f>'2.測定データ貼付け用シート'!AN33</f>
        <v>4172</v>
      </c>
      <c r="Z35" s="33">
        <f>'2.測定データ貼付け用シート'!M33</f>
        <v>6588</v>
      </c>
      <c r="AA35" s="53">
        <f>'2.測定データ貼付け用シート'!AW33</f>
        <v>6344</v>
      </c>
      <c r="AB35" s="46">
        <f>'2.測定データ貼付け用シート'!W33</f>
        <v>4789</v>
      </c>
      <c r="AC35" s="29">
        <f>'2.測定データ貼付け用シート'!AM33</f>
        <v>4912</v>
      </c>
      <c r="AD35" s="33">
        <f>'2.測定データ貼付け用シート'!N33</f>
        <v>1203</v>
      </c>
      <c r="AE35" s="53">
        <f>'2.測定データ貼付け用シート'!AV33</f>
        <v>1205</v>
      </c>
      <c r="AF35" s="46">
        <f>'2.測定データ貼付け用シート'!X33</f>
        <v>1234</v>
      </c>
      <c r="AG35" s="29">
        <f>'2.測定データ貼付け用シート'!AL33</f>
        <v>1189</v>
      </c>
      <c r="AH35" s="33">
        <f>'2.測定データ貼付け用シート'!O33</f>
        <v>1189</v>
      </c>
      <c r="AI35" s="53">
        <f>'2.測定データ貼付け用シート'!AU33</f>
        <v>1166</v>
      </c>
      <c r="AJ35" s="46">
        <f>'2.測定データ貼付け用シート'!Y33</f>
        <v>1131</v>
      </c>
      <c r="AK35" s="29">
        <f>'2.測定データ貼付け用シート'!AK33</f>
        <v>1197</v>
      </c>
      <c r="AL35" s="33">
        <f>'2.測定データ貼付け用シート'!P33</f>
        <v>1251</v>
      </c>
      <c r="AM35" s="53">
        <f>'2.測定データ貼付け用シート'!AT33</f>
        <v>1243</v>
      </c>
      <c r="AN35" s="46">
        <f>'2.測定データ貼付け用シート'!Z33</f>
        <v>1234</v>
      </c>
      <c r="AO35" s="29">
        <f>'2.測定データ貼付け用シート'!AJ33</f>
        <v>1197</v>
      </c>
      <c r="AP35" s="33">
        <f>'2.測定データ貼付け用シート'!Q33</f>
        <v>1261</v>
      </c>
      <c r="AQ35" s="53">
        <f>'2.測定データ貼付け用シート'!AS33</f>
        <v>1210</v>
      </c>
      <c r="AR35" s="46">
        <f>'2.測定データ貼付け用シート'!AA33</f>
        <v>1200</v>
      </c>
      <c r="AS35" s="29">
        <f>'2.測定データ貼付け用シート'!AI33</f>
        <v>1234</v>
      </c>
      <c r="AT35" s="33">
        <f>'2.測定データ貼付け用シート'!R33</f>
        <v>1165</v>
      </c>
      <c r="AU35" s="53">
        <f>'2.測定データ貼付け用シート'!AR33</f>
        <v>1314</v>
      </c>
      <c r="AV35" s="46">
        <f>'2.測定データ貼付け用シート'!AB33</f>
        <v>1245</v>
      </c>
      <c r="AW35" s="29">
        <f>'2.測定データ貼付け用シート'!AH33</f>
        <v>1274</v>
      </c>
      <c r="AX35" s="33">
        <f>'2.測定データ貼付け用シート'!S33</f>
        <v>1247</v>
      </c>
      <c r="AY35" s="53">
        <f>'2.測定データ貼付け用シート'!AQ33</f>
        <v>1276</v>
      </c>
      <c r="AZ35" s="46">
        <f>'2.測定データ貼付け用シート'!AC33</f>
        <v>1189</v>
      </c>
      <c r="BA35" s="29">
        <f>'2.測定データ貼付け用シート'!AG33</f>
        <v>1299</v>
      </c>
      <c r="BB35" s="33">
        <f>'2.測定データ貼付け用シート'!T33</f>
        <v>1185</v>
      </c>
      <c r="BC35" s="53">
        <f>'2.測定データ貼付け用シート'!AP33</f>
        <v>1230</v>
      </c>
      <c r="BD35" s="46">
        <f>'2.測定データ貼付け用シート'!AD33</f>
        <v>1152</v>
      </c>
      <c r="BE35" s="29">
        <f>'2.測定データ貼付け用シート'!AF33</f>
        <v>1306</v>
      </c>
      <c r="BF35" s="33">
        <f>'2.測定データ貼付け用シート'!U33</f>
        <v>1247</v>
      </c>
      <c r="BG35" s="53">
        <f>'2.測定データ貼付け用シート'!AE33</f>
        <v>1171</v>
      </c>
      <c r="BH35" s="46">
        <f>'2.測定データ貼付け用シート'!AO33</f>
        <v>5483</v>
      </c>
      <c r="BI35" s="29">
        <f>'2.測定データ貼付け用シート'!AY33</f>
        <v>2326</v>
      </c>
    </row>
    <row r="36" spans="1:61" ht="13.5">
      <c r="A36" s="6">
        <v>58</v>
      </c>
      <c r="B36" s="26">
        <f>'2.測定データ貼付け用シート'!B34</f>
        <v>1161</v>
      </c>
      <c r="C36" s="27">
        <f>'2.測定データ貼付け用シート'!K34</f>
        <v>1013</v>
      </c>
      <c r="D36" s="28">
        <f>'2.測定データ貼付け用シート'!AZ34</f>
        <v>1124</v>
      </c>
      <c r="E36" s="29">
        <f>'2.測定データ貼付け用シート'!BI34</f>
        <v>1037</v>
      </c>
      <c r="F36" s="32">
        <f>'2.測定データ貼付け用シート'!F34</f>
        <v>1833</v>
      </c>
      <c r="G36" s="27">
        <f>'2.測定データ貼付け用シート'!G34</f>
        <v>1904</v>
      </c>
      <c r="H36" s="27">
        <f>'2.測定データ貼付け用シート'!BD34</f>
        <v>1902</v>
      </c>
      <c r="I36" s="27">
        <f>'2.測定データ貼付け用シート'!BE34</f>
        <v>1905</v>
      </c>
      <c r="J36" s="27">
        <f>'2.測定データ貼付け用シート'!E34</f>
        <v>2606</v>
      </c>
      <c r="K36" s="27">
        <f>'2.測定データ貼付け用シート'!H34</f>
        <v>2492</v>
      </c>
      <c r="L36" s="27">
        <f>'2.測定データ貼付け用シート'!BC34</f>
        <v>2653</v>
      </c>
      <c r="M36" s="27">
        <f>'2.測定データ貼付け用シート'!BF34</f>
        <v>2570</v>
      </c>
      <c r="N36" s="27">
        <f>'2.測定データ貼付け用シート'!D34</f>
        <v>4581</v>
      </c>
      <c r="O36" s="27">
        <f>'2.測定データ貼付け用シート'!I34</f>
        <v>4524</v>
      </c>
      <c r="P36" s="27">
        <f>'2.測定データ貼付け用シート'!BB34</f>
        <v>4829</v>
      </c>
      <c r="Q36" s="27">
        <f>'2.測定データ貼付け用シート'!BG34</f>
        <v>4300</v>
      </c>
      <c r="R36" s="27">
        <f>'2.測定データ貼付け用シート'!C34</f>
        <v>14430</v>
      </c>
      <c r="S36" s="27">
        <f>'2.測定データ貼付け用シート'!J34</f>
        <v>13129</v>
      </c>
      <c r="T36" s="27">
        <f>'2.測定データ貼付け用シート'!BA34</f>
        <v>15078</v>
      </c>
      <c r="U36" s="243">
        <f>'2.測定データ貼付け用シート'!BH34</f>
        <v>14021</v>
      </c>
      <c r="V36" s="33">
        <f>'2.測定データ貼付け用シート'!L34</f>
        <v>6249</v>
      </c>
      <c r="W36" s="53">
        <f>'2.測定データ貼付け用シート'!AX34</f>
        <v>5921</v>
      </c>
      <c r="X36" s="46">
        <f>'2.測定データ貼付け用シート'!V34</f>
        <v>4254</v>
      </c>
      <c r="Y36" s="29">
        <f>'2.測定データ貼付け用シート'!AN34</f>
        <v>3830</v>
      </c>
      <c r="Z36" s="33">
        <f>'2.測定データ貼付け用シート'!M34</f>
        <v>6227</v>
      </c>
      <c r="AA36" s="53">
        <f>'2.測定データ貼付け用シート'!AW34</f>
        <v>5954</v>
      </c>
      <c r="AB36" s="46">
        <f>'2.測定データ貼付け用シート'!W34</f>
        <v>4431</v>
      </c>
      <c r="AC36" s="29">
        <f>'2.測定データ貼付け用シート'!AM34</f>
        <v>4568</v>
      </c>
      <c r="AD36" s="33">
        <f>'2.測定データ貼付け用シート'!N34</f>
        <v>1115</v>
      </c>
      <c r="AE36" s="53">
        <f>'2.測定データ貼付け用シート'!AV34</f>
        <v>1121</v>
      </c>
      <c r="AF36" s="46">
        <f>'2.測定データ貼付け用シート'!X34</f>
        <v>1136</v>
      </c>
      <c r="AG36" s="29">
        <f>'2.測定データ貼付け用シート'!AL34</f>
        <v>1104</v>
      </c>
      <c r="AH36" s="33">
        <f>'2.測定データ貼付け用シート'!O34</f>
        <v>1102</v>
      </c>
      <c r="AI36" s="53">
        <f>'2.測定データ貼付け用シート'!AU34</f>
        <v>1085</v>
      </c>
      <c r="AJ36" s="46">
        <f>'2.測定データ貼付け用シート'!Y34</f>
        <v>1054</v>
      </c>
      <c r="AK36" s="29">
        <f>'2.測定データ貼付け用シート'!AK34</f>
        <v>1100</v>
      </c>
      <c r="AL36" s="33">
        <f>'2.測定データ貼付け用シート'!P34</f>
        <v>1154</v>
      </c>
      <c r="AM36" s="53">
        <f>'2.測定データ貼付け用シート'!AT34</f>
        <v>1145</v>
      </c>
      <c r="AN36" s="46">
        <f>'2.測定データ貼付け用シート'!Z34</f>
        <v>1136</v>
      </c>
      <c r="AO36" s="29">
        <f>'2.測定データ貼付け用シート'!AJ34</f>
        <v>1108</v>
      </c>
      <c r="AP36" s="33">
        <f>'2.測定データ貼付け用シート'!Q34</f>
        <v>1158</v>
      </c>
      <c r="AQ36" s="53">
        <f>'2.測定データ貼付け用シート'!AS34</f>
        <v>1124</v>
      </c>
      <c r="AR36" s="46">
        <f>'2.測定データ貼付け用シート'!AA34</f>
        <v>1117</v>
      </c>
      <c r="AS36" s="29">
        <f>'2.測定データ貼付け用シート'!AI34</f>
        <v>1135</v>
      </c>
      <c r="AT36" s="33">
        <f>'2.測定データ貼付け用シート'!R34</f>
        <v>1090</v>
      </c>
      <c r="AU36" s="53">
        <f>'2.測定データ貼付け用シート'!AR34</f>
        <v>1206</v>
      </c>
      <c r="AV36" s="46">
        <f>'2.測定データ貼付け用シート'!AB34</f>
        <v>1155</v>
      </c>
      <c r="AW36" s="29">
        <f>'2.測定データ貼付け用シート'!AH34</f>
        <v>1182</v>
      </c>
      <c r="AX36" s="33">
        <f>'2.測定データ貼付け用シート'!S34</f>
        <v>1143</v>
      </c>
      <c r="AY36" s="53">
        <f>'2.測定データ貼付け用シート'!AQ34</f>
        <v>1181</v>
      </c>
      <c r="AZ36" s="46">
        <f>'2.測定データ貼付け用シート'!AC34</f>
        <v>1100</v>
      </c>
      <c r="BA36" s="29">
        <f>'2.測定データ貼付け用シート'!AG34</f>
        <v>1199</v>
      </c>
      <c r="BB36" s="33">
        <f>'2.測定データ貼付け用シート'!T34</f>
        <v>1101</v>
      </c>
      <c r="BC36" s="53">
        <f>'2.測定データ貼付け用シート'!AP34</f>
        <v>1141</v>
      </c>
      <c r="BD36" s="46">
        <f>'2.測定データ貼付け用シート'!AD34</f>
        <v>1069</v>
      </c>
      <c r="BE36" s="29">
        <f>'2.測定データ貼付け用シート'!AF34</f>
        <v>1207</v>
      </c>
      <c r="BF36" s="33">
        <f>'2.測定データ貼付け用シート'!U34</f>
        <v>1145</v>
      </c>
      <c r="BG36" s="53">
        <f>'2.測定データ貼付け用シート'!AE34</f>
        <v>1093</v>
      </c>
      <c r="BH36" s="46">
        <f>'2.測定データ貼付け用シート'!AO34</f>
        <v>4728</v>
      </c>
      <c r="BI36" s="29">
        <f>'2.測定データ貼付け用シート'!AY34</f>
        <v>2032</v>
      </c>
    </row>
    <row r="37" spans="1:61" ht="13.5">
      <c r="A37" s="6">
        <v>60</v>
      </c>
      <c r="B37" s="26">
        <f>'2.測定データ貼付け用シート'!B35</f>
        <v>1085</v>
      </c>
      <c r="C37" s="27">
        <f>'2.測定データ貼付け用シート'!K35</f>
        <v>963</v>
      </c>
      <c r="D37" s="28">
        <f>'2.測定データ貼付け用シート'!AZ35</f>
        <v>1054</v>
      </c>
      <c r="E37" s="29">
        <f>'2.測定データ貼付け用シート'!BI35</f>
        <v>984</v>
      </c>
      <c r="F37" s="32">
        <f>'2.測定データ貼付け用シート'!F35</f>
        <v>1639</v>
      </c>
      <c r="G37" s="27">
        <f>'2.測定データ貼付け用シート'!G35</f>
        <v>1705</v>
      </c>
      <c r="H37" s="27">
        <f>'2.測定データ貼付け用シート'!BD35</f>
        <v>1704</v>
      </c>
      <c r="I37" s="27">
        <f>'2.測定データ貼付け用シート'!BE35</f>
        <v>1716</v>
      </c>
      <c r="J37" s="27">
        <f>'2.測定データ貼付け用シート'!E35</f>
        <v>2284</v>
      </c>
      <c r="K37" s="27">
        <f>'2.測定データ貼付け用シート'!H35</f>
        <v>2189</v>
      </c>
      <c r="L37" s="27">
        <f>'2.測定データ貼付け用シート'!BC35</f>
        <v>2347</v>
      </c>
      <c r="M37" s="27">
        <f>'2.測定データ貼付け用シート'!BF35</f>
        <v>2262</v>
      </c>
      <c r="N37" s="27">
        <f>'2.測定データ貼付け用シート'!D35</f>
        <v>3950</v>
      </c>
      <c r="O37" s="27">
        <f>'2.測定データ貼付け用シート'!I35</f>
        <v>3897</v>
      </c>
      <c r="P37" s="27">
        <f>'2.測定データ貼付け用シート'!BB35</f>
        <v>4186</v>
      </c>
      <c r="Q37" s="27">
        <f>'2.測定データ貼付け用シート'!BG35</f>
        <v>3706</v>
      </c>
      <c r="R37" s="27">
        <f>'2.測定データ貼付け用シート'!C35</f>
        <v>12616</v>
      </c>
      <c r="S37" s="27">
        <f>'2.測定データ貼付け用シート'!J35</f>
        <v>11297</v>
      </c>
      <c r="T37" s="27">
        <f>'2.測定データ貼付け用シート'!BA35</f>
        <v>13390</v>
      </c>
      <c r="U37" s="243">
        <f>'2.測定データ貼付け用シート'!BH35</f>
        <v>12227</v>
      </c>
      <c r="V37" s="33">
        <f>'2.測定データ貼付け用シート'!L35</f>
        <v>5909</v>
      </c>
      <c r="W37" s="53">
        <f>'2.測定データ貼付け用シート'!AX35</f>
        <v>5573</v>
      </c>
      <c r="X37" s="46">
        <f>'2.測定データ貼付け用シート'!V35</f>
        <v>3931</v>
      </c>
      <c r="Y37" s="29">
        <f>'2.測定データ貼付け用シート'!AN35</f>
        <v>3517</v>
      </c>
      <c r="Z37" s="33">
        <f>'2.測定データ貼付け用シート'!M35</f>
        <v>5886</v>
      </c>
      <c r="AA37" s="53">
        <f>'2.測定データ貼付け用シート'!AW35</f>
        <v>5648</v>
      </c>
      <c r="AB37" s="46">
        <f>'2.測定データ貼付け用シート'!W35</f>
        <v>4112</v>
      </c>
      <c r="AC37" s="29">
        <f>'2.測定データ貼付け用シート'!AM35</f>
        <v>4223</v>
      </c>
      <c r="AD37" s="33">
        <f>'2.測定データ貼付け用シート'!N35</f>
        <v>1040</v>
      </c>
      <c r="AE37" s="53">
        <f>'2.測定データ貼付け用シート'!AV35</f>
        <v>1044</v>
      </c>
      <c r="AF37" s="46">
        <f>'2.測定データ貼付け用シート'!X35</f>
        <v>1070</v>
      </c>
      <c r="AG37" s="29">
        <f>'2.測定データ貼付け用シート'!AL35</f>
        <v>1037</v>
      </c>
      <c r="AH37" s="33">
        <f>'2.測定データ貼付け用シート'!O35</f>
        <v>1037</v>
      </c>
      <c r="AI37" s="53">
        <f>'2.測定データ貼付け用シート'!AU35</f>
        <v>1019</v>
      </c>
      <c r="AJ37" s="46">
        <f>'2.測定データ貼付け用シート'!Y35</f>
        <v>997</v>
      </c>
      <c r="AK37" s="29">
        <f>'2.測定データ貼付け用シート'!AK35</f>
        <v>1036</v>
      </c>
      <c r="AL37" s="33">
        <f>'2.測定データ貼付け用シート'!P35</f>
        <v>1079</v>
      </c>
      <c r="AM37" s="53">
        <f>'2.測定データ貼付け用シート'!AT35</f>
        <v>1069</v>
      </c>
      <c r="AN37" s="46">
        <f>'2.測定データ貼付け用シート'!Z35</f>
        <v>1056</v>
      </c>
      <c r="AO37" s="29">
        <f>'2.測定データ貼付け用シート'!AJ35</f>
        <v>1039</v>
      </c>
      <c r="AP37" s="33">
        <f>'2.測定データ貼付け用シート'!Q35</f>
        <v>1080</v>
      </c>
      <c r="AQ37" s="53">
        <f>'2.測定データ貼付け用シート'!AS35</f>
        <v>1053</v>
      </c>
      <c r="AR37" s="46">
        <f>'2.測定データ貼付け用シート'!AA35</f>
        <v>1042</v>
      </c>
      <c r="AS37" s="29">
        <f>'2.測定データ貼付け用シート'!AI35</f>
        <v>1064</v>
      </c>
      <c r="AT37" s="33">
        <f>'2.測定データ貼付け用シート'!R35</f>
        <v>1027</v>
      </c>
      <c r="AU37" s="53">
        <f>'2.測定データ貼付け用シート'!AR35</f>
        <v>1114</v>
      </c>
      <c r="AV37" s="46">
        <f>'2.測定データ貼付け用シート'!AB35</f>
        <v>1073</v>
      </c>
      <c r="AW37" s="29">
        <f>'2.測定データ貼付け用シート'!AH35</f>
        <v>1103</v>
      </c>
      <c r="AX37" s="33">
        <f>'2.測定データ貼付け用シート'!S35</f>
        <v>1062</v>
      </c>
      <c r="AY37" s="53">
        <f>'2.測定データ貼付け用シート'!AQ35</f>
        <v>1107</v>
      </c>
      <c r="AZ37" s="46">
        <f>'2.測定データ貼付け用シート'!AC35</f>
        <v>1039</v>
      </c>
      <c r="BA37" s="29">
        <f>'2.測定データ貼付け用シート'!AG35</f>
        <v>1114</v>
      </c>
      <c r="BB37" s="33">
        <f>'2.測定データ貼付け用シート'!T35</f>
        <v>1030</v>
      </c>
      <c r="BC37" s="53">
        <f>'2.測定データ貼付け用シート'!AP35</f>
        <v>1065</v>
      </c>
      <c r="BD37" s="46">
        <f>'2.測定データ貼付け用シート'!AD35</f>
        <v>1009</v>
      </c>
      <c r="BE37" s="29">
        <f>'2.測定データ貼付け用シート'!AF35</f>
        <v>1128</v>
      </c>
      <c r="BF37" s="33">
        <f>'2.測定データ貼付け用シート'!U35</f>
        <v>1065</v>
      </c>
      <c r="BG37" s="53">
        <f>'2.測定データ貼付け用シート'!AE35</f>
        <v>1022</v>
      </c>
      <c r="BH37" s="46">
        <f>'2.測定データ貼付け用シート'!AO35</f>
        <v>4067</v>
      </c>
      <c r="BI37" s="29">
        <f>'2.測定データ貼付け用シート'!AY35</f>
        <v>1777</v>
      </c>
    </row>
    <row r="38" spans="1:61" ht="13.5">
      <c r="A38" s="6">
        <v>62</v>
      </c>
      <c r="B38" s="26">
        <f>'2.測定データ貼付け用シート'!B36</f>
        <v>1025</v>
      </c>
      <c r="C38" s="27">
        <f>'2.測定データ貼付け用シート'!K36</f>
        <v>931</v>
      </c>
      <c r="D38" s="28">
        <f>'2.測定データ貼付け用シート'!AZ36</f>
        <v>1006</v>
      </c>
      <c r="E38" s="29">
        <f>'2.測定データ貼付け用シート'!BI36</f>
        <v>942</v>
      </c>
      <c r="F38" s="32">
        <f>'2.測定データ貼付け用シート'!F36</f>
        <v>1482</v>
      </c>
      <c r="G38" s="27">
        <f>'2.測定データ貼付け用シート'!G36</f>
        <v>1536</v>
      </c>
      <c r="H38" s="27">
        <f>'2.測定データ貼付け用シート'!BD36</f>
        <v>1542</v>
      </c>
      <c r="I38" s="27">
        <f>'2.測定データ貼付け用シート'!BE36</f>
        <v>1545</v>
      </c>
      <c r="J38" s="27">
        <f>'2.測定データ貼付け用シート'!E36</f>
        <v>2022</v>
      </c>
      <c r="K38" s="27">
        <f>'2.測定データ貼付け用シート'!H36</f>
        <v>1941</v>
      </c>
      <c r="L38" s="27">
        <f>'2.測定データ貼付け用シート'!BC36</f>
        <v>2069</v>
      </c>
      <c r="M38" s="27">
        <f>'2.測定データ貼付け用シート'!BF36</f>
        <v>2002</v>
      </c>
      <c r="N38" s="27">
        <f>'2.測定データ貼付け用シート'!D36</f>
        <v>3409</v>
      </c>
      <c r="O38" s="27">
        <f>'2.測定データ貼付け用シート'!I36</f>
        <v>3358</v>
      </c>
      <c r="P38" s="27">
        <f>'2.測定データ貼付け用シート'!BB36</f>
        <v>3627</v>
      </c>
      <c r="Q38" s="27">
        <f>'2.測定データ貼付け用シート'!BG36</f>
        <v>3199</v>
      </c>
      <c r="R38" s="27">
        <f>'2.測定データ貼付け用シート'!C36</f>
        <v>10834</v>
      </c>
      <c r="S38" s="27">
        <f>'2.測定データ貼付け用シート'!J36</f>
        <v>9567</v>
      </c>
      <c r="T38" s="27">
        <f>'2.測定データ貼付け用シート'!BA36</f>
        <v>11655</v>
      </c>
      <c r="U38" s="243">
        <f>'2.測定データ貼付け用シート'!BH36</f>
        <v>10473</v>
      </c>
      <c r="V38" s="33">
        <f>'2.測定データ貼付け用シート'!L36</f>
        <v>5580</v>
      </c>
      <c r="W38" s="53">
        <f>'2.測定データ貼付け用シート'!AX36</f>
        <v>5267</v>
      </c>
      <c r="X38" s="46">
        <f>'2.測定データ貼付け用シート'!V36</f>
        <v>3627</v>
      </c>
      <c r="Y38" s="29">
        <f>'2.測定データ貼付け用シート'!AN36</f>
        <v>3233</v>
      </c>
      <c r="Z38" s="33">
        <f>'2.測定データ貼付け用シート'!M36</f>
        <v>5548</v>
      </c>
      <c r="AA38" s="53">
        <f>'2.測定データ貼付け用シート'!AW36</f>
        <v>5329</v>
      </c>
      <c r="AB38" s="46">
        <f>'2.測定データ貼付け用シート'!W36</f>
        <v>3801</v>
      </c>
      <c r="AC38" s="29">
        <f>'2.測定データ貼付け用シート'!AM36</f>
        <v>3916</v>
      </c>
      <c r="AD38" s="33">
        <f>'2.測定データ貼付け用シート'!N36</f>
        <v>989</v>
      </c>
      <c r="AE38" s="53">
        <f>'2.測定データ貼付け用シート'!AV36</f>
        <v>992</v>
      </c>
      <c r="AF38" s="46">
        <f>'2.測定データ貼付け用シート'!X36</f>
        <v>1011</v>
      </c>
      <c r="AG38" s="29">
        <f>'2.測定データ貼付け用シート'!AL36</f>
        <v>981</v>
      </c>
      <c r="AH38" s="33">
        <f>'2.測定データ貼付け用シート'!O36</f>
        <v>987</v>
      </c>
      <c r="AI38" s="53">
        <f>'2.測定データ貼付け用シート'!AU36</f>
        <v>974</v>
      </c>
      <c r="AJ38" s="46">
        <f>'2.測定データ貼付け用シート'!Y36</f>
        <v>955</v>
      </c>
      <c r="AK38" s="29">
        <f>'2.測定データ貼付け用シート'!AK36</f>
        <v>985</v>
      </c>
      <c r="AL38" s="33">
        <f>'2.測定データ貼付け用シート'!P36</f>
        <v>1018</v>
      </c>
      <c r="AM38" s="53">
        <f>'2.測定データ貼付け用シート'!AT36</f>
        <v>1012</v>
      </c>
      <c r="AN38" s="46">
        <f>'2.測定データ貼付け用シート'!Z36</f>
        <v>1009</v>
      </c>
      <c r="AO38" s="29">
        <f>'2.測定データ貼付け用シート'!AJ36</f>
        <v>986</v>
      </c>
      <c r="AP38" s="33">
        <f>'2.測定データ貼付け用シート'!Q36</f>
        <v>1020</v>
      </c>
      <c r="AQ38" s="53">
        <f>'2.測定データ貼付け用シート'!AS36</f>
        <v>997</v>
      </c>
      <c r="AR38" s="46">
        <f>'2.測定データ貼付け用シート'!AA36</f>
        <v>986</v>
      </c>
      <c r="AS38" s="29">
        <f>'2.測定データ貼付け用シート'!AI36</f>
        <v>1004</v>
      </c>
      <c r="AT38" s="33">
        <f>'2.測定データ貼付け用シート'!R36</f>
        <v>977</v>
      </c>
      <c r="AU38" s="53">
        <f>'2.測定データ貼付け用シート'!AR36</f>
        <v>1058</v>
      </c>
      <c r="AV38" s="46">
        <f>'2.測定データ貼付け用シート'!AB36</f>
        <v>1016</v>
      </c>
      <c r="AW38" s="29">
        <f>'2.測定データ貼付け用シート'!AH36</f>
        <v>1038</v>
      </c>
      <c r="AX38" s="33">
        <f>'2.測定データ貼付け用シート'!S36</f>
        <v>1008</v>
      </c>
      <c r="AY38" s="53">
        <f>'2.測定データ貼付け用シート'!AQ36</f>
        <v>1042</v>
      </c>
      <c r="AZ38" s="46">
        <f>'2.測定データ貼付け用シート'!AC36</f>
        <v>981</v>
      </c>
      <c r="BA38" s="29">
        <f>'2.測定データ貼付け用シート'!AG36</f>
        <v>1053</v>
      </c>
      <c r="BB38" s="33">
        <f>'2.測定データ貼付け用シート'!T36</f>
        <v>978</v>
      </c>
      <c r="BC38" s="53">
        <f>'2.測定データ貼付け用シート'!AP36</f>
        <v>1008</v>
      </c>
      <c r="BD38" s="46">
        <f>'2.測定データ貼付け用シート'!AD36</f>
        <v>968</v>
      </c>
      <c r="BE38" s="29">
        <f>'2.測定データ貼付け用シート'!AF36</f>
        <v>1065</v>
      </c>
      <c r="BF38" s="33">
        <f>'2.測定データ貼付け用シート'!U36</f>
        <v>1013</v>
      </c>
      <c r="BG38" s="53">
        <f>'2.測定データ貼付け用シート'!AE36</f>
        <v>976</v>
      </c>
      <c r="BH38" s="46">
        <f>'2.測定データ貼付け用シート'!AO36</f>
        <v>3497</v>
      </c>
      <c r="BI38" s="29">
        <f>'2.測定データ貼付け用シート'!AY36</f>
        <v>1580</v>
      </c>
    </row>
    <row r="39" spans="1:61" ht="13.5">
      <c r="A39" s="6">
        <v>64</v>
      </c>
      <c r="B39" s="26">
        <f>'2.測定データ貼付け用シート'!B37</f>
        <v>977</v>
      </c>
      <c r="C39" s="27">
        <f>'2.測定データ貼付け用シート'!K37</f>
        <v>897</v>
      </c>
      <c r="D39" s="28">
        <f>'2.測定データ貼付け用シート'!AZ37</f>
        <v>964</v>
      </c>
      <c r="E39" s="29">
        <f>'2.測定データ貼付け用シート'!BI37</f>
        <v>913</v>
      </c>
      <c r="F39" s="32">
        <f>'2.測定データ貼付け用シート'!F37</f>
        <v>1353</v>
      </c>
      <c r="G39" s="27">
        <f>'2.測定データ貼付け用シート'!G37</f>
        <v>1399</v>
      </c>
      <c r="H39" s="27">
        <f>'2.測定データ貼付け用シート'!BD37</f>
        <v>1402</v>
      </c>
      <c r="I39" s="27">
        <f>'2.測定データ貼付け用シート'!BE37</f>
        <v>1404</v>
      </c>
      <c r="J39" s="27">
        <f>'2.測定データ貼付け用シート'!E37</f>
        <v>1804</v>
      </c>
      <c r="K39" s="27">
        <f>'2.測定データ貼付け用シート'!H37</f>
        <v>1728</v>
      </c>
      <c r="L39" s="27">
        <f>'2.測定データ貼付け用シート'!BC37</f>
        <v>1862</v>
      </c>
      <c r="M39" s="27">
        <f>'2.測定データ貼付け用シート'!BF37</f>
        <v>1782</v>
      </c>
      <c r="N39" s="27">
        <f>'2.測定データ貼付け用シート'!D37</f>
        <v>2942</v>
      </c>
      <c r="O39" s="27">
        <f>'2.測定データ貼付け用シート'!I37</f>
        <v>2900</v>
      </c>
      <c r="P39" s="27">
        <f>'2.測定データ貼付け用シート'!BB37</f>
        <v>3156</v>
      </c>
      <c r="Q39" s="27">
        <f>'2.測定データ貼付け用シート'!BG37</f>
        <v>2768</v>
      </c>
      <c r="R39" s="27">
        <f>'2.測定データ貼付け用シート'!C37</f>
        <v>9141</v>
      </c>
      <c r="S39" s="27">
        <f>'2.測定データ貼付け用シート'!J37</f>
        <v>7990</v>
      </c>
      <c r="T39" s="27">
        <f>'2.測定データ貼付け用シート'!BA37</f>
        <v>9995</v>
      </c>
      <c r="U39" s="243">
        <f>'2.測定データ貼付け用シート'!BH37</f>
        <v>8865</v>
      </c>
      <c r="V39" s="33">
        <f>'2.測定データ貼付け用シート'!L37</f>
        <v>5276</v>
      </c>
      <c r="W39" s="53">
        <f>'2.測定データ貼付け用シート'!AX37</f>
        <v>4961</v>
      </c>
      <c r="X39" s="46">
        <f>'2.測定データ貼付け用シート'!V37</f>
        <v>3343</v>
      </c>
      <c r="Y39" s="29">
        <f>'2.測定データ貼付け用シート'!AN37</f>
        <v>2968</v>
      </c>
      <c r="Z39" s="33">
        <f>'2.測定データ貼付け用シート'!M37</f>
        <v>5267</v>
      </c>
      <c r="AA39" s="53">
        <f>'2.測定データ貼付け用シート'!AW37</f>
        <v>5039</v>
      </c>
      <c r="AB39" s="46">
        <f>'2.測定データ貼付け用シート'!W37</f>
        <v>3528</v>
      </c>
      <c r="AC39" s="29">
        <f>'2.測定データ貼付け用シート'!AM37</f>
        <v>3629</v>
      </c>
      <c r="AD39" s="33">
        <f>'2.測定データ貼付け用シート'!N37</f>
        <v>947</v>
      </c>
      <c r="AE39" s="53">
        <f>'2.測定データ貼付け用シート'!AV37</f>
        <v>955</v>
      </c>
      <c r="AF39" s="46">
        <f>'2.測定データ貼付け用シート'!X37</f>
        <v>964</v>
      </c>
      <c r="AG39" s="29">
        <f>'2.測定データ貼付け用シート'!AL37</f>
        <v>946</v>
      </c>
      <c r="AH39" s="33">
        <f>'2.測定データ貼付け用シート'!O37</f>
        <v>950</v>
      </c>
      <c r="AI39" s="53">
        <f>'2.測定データ貼付け用シート'!AU37</f>
        <v>931</v>
      </c>
      <c r="AJ39" s="46">
        <f>'2.測定データ貼付け用シート'!Y37</f>
        <v>921</v>
      </c>
      <c r="AK39" s="29">
        <f>'2.測定データ貼付け用シート'!AK37</f>
        <v>944</v>
      </c>
      <c r="AL39" s="33">
        <f>'2.測定データ貼付け用シート'!P37</f>
        <v>971</v>
      </c>
      <c r="AM39" s="53">
        <f>'2.測定データ貼付け用シート'!AT37</f>
        <v>975</v>
      </c>
      <c r="AN39" s="46">
        <f>'2.測定データ貼付け用シート'!Z37</f>
        <v>964</v>
      </c>
      <c r="AO39" s="29">
        <f>'2.測定データ貼付け用シート'!AJ37</f>
        <v>945</v>
      </c>
      <c r="AP39" s="33">
        <f>'2.測定データ貼付け用シート'!Q37</f>
        <v>972</v>
      </c>
      <c r="AQ39" s="53">
        <f>'2.測定データ貼付け用シート'!AS37</f>
        <v>959</v>
      </c>
      <c r="AR39" s="46">
        <f>'2.測定データ貼付け用シート'!AA37</f>
        <v>945</v>
      </c>
      <c r="AS39" s="29">
        <f>'2.測定データ貼付け用シート'!AI37</f>
        <v>959</v>
      </c>
      <c r="AT39" s="33">
        <f>'2.測定データ貼付け用シート'!R37</f>
        <v>940</v>
      </c>
      <c r="AU39" s="53">
        <f>'2.測定データ貼付け用シート'!AR37</f>
        <v>1000</v>
      </c>
      <c r="AV39" s="46">
        <f>'2.測定データ貼付け用シート'!AB37</f>
        <v>965</v>
      </c>
      <c r="AW39" s="29">
        <f>'2.測定データ貼付け用シート'!AH37</f>
        <v>992</v>
      </c>
      <c r="AX39" s="33">
        <f>'2.測定データ貼付け用シート'!S37</f>
        <v>958</v>
      </c>
      <c r="AY39" s="53">
        <f>'2.測定データ貼付け用シート'!AQ37</f>
        <v>995</v>
      </c>
      <c r="AZ39" s="46">
        <f>'2.測定データ貼付け用シート'!AC37</f>
        <v>937</v>
      </c>
      <c r="BA39" s="29">
        <f>'2.測定データ貼付け用シート'!AG37</f>
        <v>1002</v>
      </c>
      <c r="BB39" s="33">
        <f>'2.測定データ貼付け用シート'!T37</f>
        <v>943</v>
      </c>
      <c r="BC39" s="53">
        <f>'2.測定データ貼付け用シート'!AP37</f>
        <v>962</v>
      </c>
      <c r="BD39" s="46">
        <f>'2.測定データ貼付け用シート'!AD37</f>
        <v>933</v>
      </c>
      <c r="BE39" s="29">
        <f>'2.測定データ貼付け用シート'!AF37</f>
        <v>1015</v>
      </c>
      <c r="BF39" s="33">
        <f>'2.測定データ貼付け用シート'!U37</f>
        <v>964</v>
      </c>
      <c r="BG39" s="53">
        <f>'2.測定データ貼付け用シート'!AE37</f>
        <v>943</v>
      </c>
      <c r="BH39" s="46">
        <f>'2.測定データ貼付け用シート'!AO37</f>
        <v>3028</v>
      </c>
      <c r="BI39" s="29">
        <f>'2.測定データ貼付け用シート'!AY37</f>
        <v>1412</v>
      </c>
    </row>
    <row r="40" spans="1:61" ht="13.5">
      <c r="A40" s="6">
        <v>66</v>
      </c>
      <c r="B40" s="26">
        <f>'2.測定データ貼付け用シート'!B38</f>
        <v>944</v>
      </c>
      <c r="C40" s="27">
        <f>'2.測定データ貼付け用シート'!K38</f>
        <v>875</v>
      </c>
      <c r="D40" s="28">
        <f>'2.測定データ貼付け用シート'!AZ38</f>
        <v>932</v>
      </c>
      <c r="E40" s="29">
        <f>'2.測定データ貼付け用シート'!BI38</f>
        <v>886</v>
      </c>
      <c r="F40" s="32">
        <f>'2.測定データ貼付け用シート'!F38</f>
        <v>1246</v>
      </c>
      <c r="G40" s="27">
        <f>'2.測定データ貼付け用シート'!G38</f>
        <v>1287</v>
      </c>
      <c r="H40" s="27">
        <f>'2.測定データ貼付け用シート'!BD38</f>
        <v>1294</v>
      </c>
      <c r="I40" s="27">
        <f>'2.測定データ貼付け用シート'!BE38</f>
        <v>1292</v>
      </c>
      <c r="J40" s="27">
        <f>'2.測定データ貼付け用シート'!E38</f>
        <v>1617</v>
      </c>
      <c r="K40" s="27">
        <f>'2.測定データ貼付け用シート'!H38</f>
        <v>1558</v>
      </c>
      <c r="L40" s="27">
        <f>'2.測定データ貼付け用シート'!BC38</f>
        <v>1665</v>
      </c>
      <c r="M40" s="27">
        <f>'2.測定データ貼付け用シート'!BF38</f>
        <v>1604</v>
      </c>
      <c r="N40" s="27">
        <f>'2.測定データ貼付け用シート'!D38</f>
        <v>2552</v>
      </c>
      <c r="O40" s="27">
        <f>'2.測定データ貼付け用シート'!I38</f>
        <v>2520</v>
      </c>
      <c r="P40" s="27">
        <f>'2.測定データ貼付け用シート'!BB38</f>
        <v>2747</v>
      </c>
      <c r="Q40" s="27">
        <f>'2.測定データ貼付け用シート'!BG38</f>
        <v>2411</v>
      </c>
      <c r="R40" s="27">
        <f>'2.測定データ貼付け用シート'!C38</f>
        <v>7637</v>
      </c>
      <c r="S40" s="27">
        <f>'2.測定データ貼付け用シート'!J38</f>
        <v>6608</v>
      </c>
      <c r="T40" s="27">
        <f>'2.測定データ貼付け用シート'!BA38</f>
        <v>8480</v>
      </c>
      <c r="U40" s="243">
        <f>'2.測定データ貼付け用シート'!BH38</f>
        <v>7405</v>
      </c>
      <c r="V40" s="33">
        <f>'2.測定データ貼付け用シート'!L38</f>
        <v>4993</v>
      </c>
      <c r="W40" s="53">
        <f>'2.測定データ貼付け用シート'!AX38</f>
        <v>4685</v>
      </c>
      <c r="X40" s="46">
        <f>'2.測定データ貼付け用シート'!V38</f>
        <v>3092</v>
      </c>
      <c r="Y40" s="29">
        <f>'2.測定データ貼付け用シート'!AN38</f>
        <v>2742</v>
      </c>
      <c r="Z40" s="33">
        <f>'2.測定データ貼付け用シート'!M38</f>
        <v>4967</v>
      </c>
      <c r="AA40" s="53">
        <f>'2.測定データ貼付け用シート'!AW38</f>
        <v>4745</v>
      </c>
      <c r="AB40" s="46">
        <f>'2.測定データ貼付け用シート'!W38</f>
        <v>3255</v>
      </c>
      <c r="AC40" s="29">
        <f>'2.測定データ貼付け用シート'!AM38</f>
        <v>3359</v>
      </c>
      <c r="AD40" s="33">
        <f>'2.測定データ貼付け用シート'!N38</f>
        <v>914</v>
      </c>
      <c r="AE40" s="53">
        <f>'2.測定データ貼付け用シート'!AV38</f>
        <v>921</v>
      </c>
      <c r="AF40" s="46">
        <f>'2.測定データ貼付け用シート'!X38</f>
        <v>940</v>
      </c>
      <c r="AG40" s="29">
        <f>'2.測定データ貼付け用シート'!AL38</f>
        <v>922</v>
      </c>
      <c r="AH40" s="33">
        <f>'2.測定データ貼付け用シート'!O38</f>
        <v>916</v>
      </c>
      <c r="AI40" s="53">
        <f>'2.測定データ貼付け用シート'!AU38</f>
        <v>903</v>
      </c>
      <c r="AJ40" s="46">
        <f>'2.測定データ貼付け用シート'!Y38</f>
        <v>901</v>
      </c>
      <c r="AK40" s="29">
        <f>'2.測定データ貼付け用シート'!AK38</f>
        <v>913</v>
      </c>
      <c r="AL40" s="33">
        <f>'2.測定データ貼付け用シート'!P38</f>
        <v>934</v>
      </c>
      <c r="AM40" s="53">
        <f>'2.測定データ貼付け用シート'!AT38</f>
        <v>931</v>
      </c>
      <c r="AN40" s="46">
        <f>'2.測定データ貼付け用シート'!Z38</f>
        <v>928</v>
      </c>
      <c r="AO40" s="29">
        <f>'2.測定データ貼付け用シート'!AJ38</f>
        <v>919</v>
      </c>
      <c r="AP40" s="33">
        <f>'2.測定データ貼付け用シート'!Q38</f>
        <v>936</v>
      </c>
      <c r="AQ40" s="53">
        <f>'2.測定データ貼付け用シート'!AS38</f>
        <v>929</v>
      </c>
      <c r="AR40" s="46">
        <f>'2.測定データ貼付け用シート'!AA38</f>
        <v>912</v>
      </c>
      <c r="AS40" s="29">
        <f>'2.測定データ貼付け用シート'!AI38</f>
        <v>930</v>
      </c>
      <c r="AT40" s="33">
        <f>'2.測定データ貼付け用シート'!R38</f>
        <v>913</v>
      </c>
      <c r="AU40" s="53">
        <f>'2.測定データ貼付け用シート'!AR38</f>
        <v>961</v>
      </c>
      <c r="AV40" s="46">
        <f>'2.測定データ貼付け用シート'!AB38</f>
        <v>933</v>
      </c>
      <c r="AW40" s="29">
        <f>'2.測定データ貼付け用シート'!AH38</f>
        <v>954</v>
      </c>
      <c r="AX40" s="33">
        <f>'2.測定データ貼付け用シート'!S38</f>
        <v>925</v>
      </c>
      <c r="AY40" s="53">
        <f>'2.測定データ貼付け用シート'!AQ38</f>
        <v>959</v>
      </c>
      <c r="AZ40" s="46">
        <f>'2.測定データ貼付け用シート'!AC38</f>
        <v>909</v>
      </c>
      <c r="BA40" s="29">
        <f>'2.測定データ貼付け用シート'!AG38</f>
        <v>968</v>
      </c>
      <c r="BB40" s="33">
        <f>'2.測定データ貼付け用シート'!T38</f>
        <v>911</v>
      </c>
      <c r="BC40" s="53">
        <f>'2.測定データ貼付け用シート'!AP38</f>
        <v>932</v>
      </c>
      <c r="BD40" s="46">
        <f>'2.測定データ貼付け用シート'!AD38</f>
        <v>905</v>
      </c>
      <c r="BE40" s="29">
        <f>'2.測定データ貼付け用シート'!AF38</f>
        <v>980</v>
      </c>
      <c r="BF40" s="33">
        <f>'2.測定データ貼付け用シート'!U38</f>
        <v>927</v>
      </c>
      <c r="BG40" s="53">
        <f>'2.測定データ貼付け用シート'!AE38</f>
        <v>907</v>
      </c>
      <c r="BH40" s="46">
        <f>'2.測定データ貼付け用シート'!AO38</f>
        <v>2621</v>
      </c>
      <c r="BI40" s="29">
        <f>'2.測定データ貼付け用シート'!AY38</f>
        <v>1283</v>
      </c>
    </row>
    <row r="41" spans="1:61" ht="13.5">
      <c r="A41" s="6">
        <v>68</v>
      </c>
      <c r="B41" s="26">
        <f>'2.測定データ貼付け用シート'!B39</f>
        <v>922</v>
      </c>
      <c r="C41" s="27">
        <f>'2.測定データ貼付け用シート'!K39</f>
        <v>859</v>
      </c>
      <c r="D41" s="28">
        <f>'2.測定データ貼付け用シート'!AZ39</f>
        <v>904</v>
      </c>
      <c r="E41" s="29">
        <f>'2.測定データ貼付け用シート'!BI39</f>
        <v>875</v>
      </c>
      <c r="F41" s="32">
        <f>'2.測定データ貼付け用シート'!F39</f>
        <v>1162</v>
      </c>
      <c r="G41" s="27">
        <f>'2.測定データ貼付け用シート'!G39</f>
        <v>1199</v>
      </c>
      <c r="H41" s="27">
        <f>'2.測定データ貼付け用シート'!BD39</f>
        <v>1204</v>
      </c>
      <c r="I41" s="27">
        <f>'2.測定データ貼付け用シート'!BE39</f>
        <v>1198</v>
      </c>
      <c r="J41" s="27">
        <f>'2.測定データ貼付け用シート'!E39</f>
        <v>1467</v>
      </c>
      <c r="K41" s="27">
        <f>'2.測定データ貼付け用シート'!H39</f>
        <v>1411</v>
      </c>
      <c r="L41" s="27">
        <f>'2.測定データ貼付け用シート'!BC39</f>
        <v>1512</v>
      </c>
      <c r="M41" s="27">
        <f>'2.測定データ貼付け用シート'!BF39</f>
        <v>1460</v>
      </c>
      <c r="N41" s="27">
        <f>'2.測定データ貼付け用シート'!D39</f>
        <v>2224</v>
      </c>
      <c r="O41" s="27">
        <f>'2.測定データ貼付け用シート'!I39</f>
        <v>2207</v>
      </c>
      <c r="P41" s="27">
        <f>'2.測定データ貼付け用シート'!BB39</f>
        <v>2404</v>
      </c>
      <c r="Q41" s="27">
        <f>'2.測定データ貼付け用シート'!BG39</f>
        <v>2104</v>
      </c>
      <c r="R41" s="27">
        <f>'2.測定データ貼付け用シート'!C39</f>
        <v>6321</v>
      </c>
      <c r="S41" s="27">
        <f>'2.測定データ貼付け用シート'!J39</f>
        <v>5443</v>
      </c>
      <c r="T41" s="27">
        <f>'2.測定データ貼付け用シート'!BA39</f>
        <v>7122</v>
      </c>
      <c r="U41" s="243">
        <f>'2.測定データ貼付け用シート'!BH39</f>
        <v>6142</v>
      </c>
      <c r="V41" s="33">
        <f>'2.測定データ貼付け用シート'!L39</f>
        <v>4730</v>
      </c>
      <c r="W41" s="53">
        <f>'2.測定データ貼付け用シート'!AX39</f>
        <v>4414</v>
      </c>
      <c r="X41" s="46">
        <f>'2.測定データ貼付け用シート'!V39</f>
        <v>2870</v>
      </c>
      <c r="Y41" s="29">
        <f>'2.測定データ貼付け用シート'!AN39</f>
        <v>2510</v>
      </c>
      <c r="Z41" s="33">
        <f>'2.測定データ貼付け用シート'!M39</f>
        <v>4698</v>
      </c>
      <c r="AA41" s="53">
        <f>'2.測定データ貼付け用シート'!AW39</f>
        <v>4477</v>
      </c>
      <c r="AB41" s="46">
        <f>'2.測定データ貼付け用シート'!W39</f>
        <v>3027</v>
      </c>
      <c r="AC41" s="29">
        <f>'2.測定データ貼付け用シート'!AM39</f>
        <v>3119</v>
      </c>
      <c r="AD41" s="33">
        <f>'2.測定データ貼付け用シート'!N39</f>
        <v>887</v>
      </c>
      <c r="AE41" s="53">
        <f>'2.測定データ貼付け用シート'!AV39</f>
        <v>897</v>
      </c>
      <c r="AF41" s="46">
        <f>'2.測定データ貼付け用シート'!X39</f>
        <v>912</v>
      </c>
      <c r="AG41" s="29">
        <f>'2.測定データ貼付け用シート'!AL39</f>
        <v>898</v>
      </c>
      <c r="AH41" s="33">
        <f>'2.測定データ貼付け用シート'!O39</f>
        <v>899</v>
      </c>
      <c r="AI41" s="53">
        <f>'2.測定データ貼付け用シート'!AU39</f>
        <v>881</v>
      </c>
      <c r="AJ41" s="46">
        <f>'2.測定データ貼付け用シート'!Y39</f>
        <v>877</v>
      </c>
      <c r="AK41" s="29">
        <f>'2.測定データ貼付け用シート'!AK39</f>
        <v>889</v>
      </c>
      <c r="AL41" s="33">
        <f>'2.測定データ貼付け用シート'!P39</f>
        <v>904</v>
      </c>
      <c r="AM41" s="53">
        <f>'2.測定データ貼付け用シート'!AT39</f>
        <v>907</v>
      </c>
      <c r="AN41" s="46">
        <f>'2.測定データ貼付け用シート'!Z39</f>
        <v>900</v>
      </c>
      <c r="AO41" s="29">
        <f>'2.測定データ貼付け用シート'!AJ39</f>
        <v>889</v>
      </c>
      <c r="AP41" s="33">
        <f>'2.測定データ貼付け用シート'!Q39</f>
        <v>906</v>
      </c>
      <c r="AQ41" s="53">
        <f>'2.測定データ貼付け用シート'!AS39</f>
        <v>904</v>
      </c>
      <c r="AR41" s="46">
        <f>'2.測定データ貼付け用シート'!AA39</f>
        <v>888</v>
      </c>
      <c r="AS41" s="29">
        <f>'2.測定データ貼付け用シート'!AI39</f>
        <v>903</v>
      </c>
      <c r="AT41" s="33">
        <f>'2.測定データ貼付け用シート'!R39</f>
        <v>889</v>
      </c>
      <c r="AU41" s="53">
        <f>'2.測定データ貼付け用シート'!AR39</f>
        <v>928</v>
      </c>
      <c r="AV41" s="46">
        <f>'2.測定データ貼付け用シート'!AB39</f>
        <v>904</v>
      </c>
      <c r="AW41" s="29">
        <f>'2.測定データ貼付け用シート'!AH39</f>
        <v>923</v>
      </c>
      <c r="AX41" s="33">
        <f>'2.測定データ貼付け用シート'!S39</f>
        <v>893</v>
      </c>
      <c r="AY41" s="53">
        <f>'2.測定データ貼付け用シート'!AQ39</f>
        <v>928</v>
      </c>
      <c r="AZ41" s="46">
        <f>'2.測定データ貼付け用シート'!AC39</f>
        <v>887</v>
      </c>
      <c r="BA41" s="29">
        <f>'2.測定データ貼付け用シート'!AG39</f>
        <v>937</v>
      </c>
      <c r="BB41" s="33">
        <f>'2.測定データ貼付け用シート'!T39</f>
        <v>887</v>
      </c>
      <c r="BC41" s="53">
        <f>'2.測定データ貼付け用シート'!AP39</f>
        <v>900</v>
      </c>
      <c r="BD41" s="46">
        <f>'2.測定データ貼付け用シート'!AD39</f>
        <v>882</v>
      </c>
      <c r="BE41" s="29">
        <f>'2.測定データ貼付け用シート'!AF39</f>
        <v>939</v>
      </c>
      <c r="BF41" s="33">
        <f>'2.測定データ貼付け用シート'!U39</f>
        <v>899</v>
      </c>
      <c r="BG41" s="53">
        <f>'2.測定データ貼付け用シート'!AE39</f>
        <v>889</v>
      </c>
      <c r="BH41" s="46">
        <f>'2.測定データ貼付け用シート'!AO39</f>
        <v>2276</v>
      </c>
      <c r="BI41" s="29">
        <f>'2.測定データ貼付け用シート'!AY39</f>
        <v>1177</v>
      </c>
    </row>
    <row r="42" spans="1:61" ht="13.5">
      <c r="A42" s="6">
        <v>70</v>
      </c>
      <c r="B42" s="26">
        <f>'2.測定データ貼付け用シート'!B40</f>
        <v>892</v>
      </c>
      <c r="C42" s="27">
        <f>'2.測定データ貼付け用シート'!K40</f>
        <v>851</v>
      </c>
      <c r="D42" s="28">
        <f>'2.測定データ貼付け用シート'!AZ40</f>
        <v>880</v>
      </c>
      <c r="E42" s="29">
        <f>'2.測定データ貼付け用シート'!BI40</f>
        <v>860</v>
      </c>
      <c r="F42" s="32">
        <f>'2.測定データ貼付け用シート'!F40</f>
        <v>1092</v>
      </c>
      <c r="G42" s="27">
        <f>'2.測定データ貼付け用シート'!G40</f>
        <v>1123</v>
      </c>
      <c r="H42" s="27">
        <f>'2.測定データ貼付け用シート'!BD40</f>
        <v>1135</v>
      </c>
      <c r="I42" s="27">
        <f>'2.測定データ貼付け用シート'!BE40</f>
        <v>1121</v>
      </c>
      <c r="J42" s="27">
        <f>'2.測定データ貼付け用シート'!E40</f>
        <v>1340</v>
      </c>
      <c r="K42" s="27">
        <f>'2.測定データ貼付け用シート'!H40</f>
        <v>1290</v>
      </c>
      <c r="L42" s="27">
        <f>'2.測定データ貼付け用シート'!BC40</f>
        <v>1386</v>
      </c>
      <c r="M42" s="27">
        <f>'2.測定データ貼付け用シート'!BF40</f>
        <v>1340</v>
      </c>
      <c r="N42" s="27">
        <f>'2.測定データ貼付け用シート'!D40</f>
        <v>1961</v>
      </c>
      <c r="O42" s="27">
        <f>'2.測定データ貼付け用シート'!I40</f>
        <v>1936</v>
      </c>
      <c r="P42" s="27">
        <f>'2.測定データ貼付け用シート'!BB40</f>
        <v>2111</v>
      </c>
      <c r="Q42" s="27">
        <f>'2.測定データ貼付け用シート'!BG40</f>
        <v>1858</v>
      </c>
      <c r="R42" s="27">
        <f>'2.測定データ貼付け用シート'!C40</f>
        <v>5208</v>
      </c>
      <c r="S42" s="27">
        <f>'2.測定データ貼付け用シート'!J40</f>
        <v>4437</v>
      </c>
      <c r="T42" s="27">
        <f>'2.測定データ貼付け用シート'!BA40</f>
        <v>5934</v>
      </c>
      <c r="U42" s="243">
        <f>'2.測定データ貼付け用シート'!BH40</f>
        <v>5060</v>
      </c>
      <c r="V42" s="33">
        <f>'2.測定データ貼付け用シート'!L40</f>
        <v>4462</v>
      </c>
      <c r="W42" s="53">
        <f>'2.測定データ貼付け用シート'!AX40</f>
        <v>4164</v>
      </c>
      <c r="X42" s="46">
        <f>'2.測定データ貼付け用シート'!V40</f>
        <v>2649</v>
      </c>
      <c r="Y42" s="29">
        <f>'2.測定データ貼付け用シート'!AN40</f>
        <v>2313</v>
      </c>
      <c r="Z42" s="33">
        <f>'2.測定データ貼付け用シート'!M40</f>
        <v>4438</v>
      </c>
      <c r="AA42" s="53">
        <f>'2.測定データ貼付け用シート'!AW40</f>
        <v>4255</v>
      </c>
      <c r="AB42" s="46">
        <f>'2.測定データ貼付け用シート'!W40</f>
        <v>2791</v>
      </c>
      <c r="AC42" s="29">
        <f>'2.測定データ貼付け用シート'!AM40</f>
        <v>2889</v>
      </c>
      <c r="AD42" s="33">
        <f>'2.測定データ貼付け用シート'!N40</f>
        <v>867</v>
      </c>
      <c r="AE42" s="53">
        <f>'2.測定データ貼付け用シート'!AV40</f>
        <v>882</v>
      </c>
      <c r="AF42" s="46">
        <f>'2.測定データ貼付け用シート'!X40</f>
        <v>890</v>
      </c>
      <c r="AG42" s="29">
        <f>'2.測定データ貼付け用シート'!AL40</f>
        <v>877</v>
      </c>
      <c r="AH42" s="33">
        <f>'2.測定データ貼付け用シート'!O40</f>
        <v>877</v>
      </c>
      <c r="AI42" s="53">
        <f>'2.測定データ貼付け用シート'!AU40</f>
        <v>864</v>
      </c>
      <c r="AJ42" s="46">
        <f>'2.測定データ貼付け用シート'!Y40</f>
        <v>862</v>
      </c>
      <c r="AK42" s="29">
        <f>'2.測定データ貼付け用シート'!AK40</f>
        <v>872</v>
      </c>
      <c r="AL42" s="33">
        <f>'2.測定データ貼付け用シート'!P40</f>
        <v>885</v>
      </c>
      <c r="AM42" s="53">
        <f>'2.測定データ貼付け用シート'!AT40</f>
        <v>886</v>
      </c>
      <c r="AN42" s="46">
        <f>'2.測定データ貼付け用シート'!Z40</f>
        <v>882</v>
      </c>
      <c r="AO42" s="29">
        <f>'2.測定データ貼付け用シート'!AJ40</f>
        <v>873</v>
      </c>
      <c r="AP42" s="33">
        <f>'2.測定データ貼付け用シート'!Q40</f>
        <v>884</v>
      </c>
      <c r="AQ42" s="53">
        <f>'2.測定データ貼付け用シート'!AS40</f>
        <v>880</v>
      </c>
      <c r="AR42" s="46">
        <f>'2.測定データ貼付け用シート'!AA40</f>
        <v>873</v>
      </c>
      <c r="AS42" s="29">
        <f>'2.測定データ貼付け用シート'!AI40</f>
        <v>884</v>
      </c>
      <c r="AT42" s="33">
        <f>'2.測定データ貼付け用シート'!R40</f>
        <v>876</v>
      </c>
      <c r="AU42" s="53">
        <f>'2.測定データ貼付け用シート'!AR40</f>
        <v>907</v>
      </c>
      <c r="AV42" s="46">
        <f>'2.測定データ貼付け用シート'!AB40</f>
        <v>882</v>
      </c>
      <c r="AW42" s="29">
        <f>'2.測定データ貼付け用シート'!AH40</f>
        <v>900</v>
      </c>
      <c r="AX42" s="33">
        <f>'2.測定データ貼付け用シート'!S40</f>
        <v>876</v>
      </c>
      <c r="AY42" s="53">
        <f>'2.測定データ貼付け用シート'!AQ40</f>
        <v>907</v>
      </c>
      <c r="AZ42" s="46">
        <f>'2.測定データ貼付け用シート'!AC40</f>
        <v>869</v>
      </c>
      <c r="BA42" s="29">
        <f>'2.測定データ貼付け用シート'!AG40</f>
        <v>909</v>
      </c>
      <c r="BB42" s="33">
        <f>'2.測定データ貼付け用シート'!T40</f>
        <v>867</v>
      </c>
      <c r="BC42" s="53">
        <f>'2.測定データ貼付け用シート'!AP40</f>
        <v>882</v>
      </c>
      <c r="BD42" s="46">
        <f>'2.測定データ貼付け用シート'!AD40</f>
        <v>866</v>
      </c>
      <c r="BE42" s="29">
        <f>'2.測定データ貼付け用シート'!AF40</f>
        <v>923</v>
      </c>
      <c r="BF42" s="33">
        <f>'2.測定データ貼付け用シート'!U40</f>
        <v>881</v>
      </c>
      <c r="BG42" s="53">
        <f>'2.測定データ貼付け用シート'!AE40</f>
        <v>867</v>
      </c>
      <c r="BH42" s="46">
        <f>'2.測定データ貼付け用シート'!AO40</f>
        <v>1995</v>
      </c>
      <c r="BI42" s="29">
        <f>'2.測定データ貼付け用シート'!AY40</f>
        <v>1099</v>
      </c>
    </row>
    <row r="43" spans="1:61" ht="13.5">
      <c r="A43" s="6">
        <v>72</v>
      </c>
      <c r="B43" s="26">
        <f>'2.測定データ貼付け用シート'!B41</f>
        <v>880</v>
      </c>
      <c r="C43" s="27">
        <f>'2.測定データ貼付け用シート'!K41</f>
        <v>842</v>
      </c>
      <c r="D43" s="28">
        <f>'2.測定データ貼付け用シート'!AZ41</f>
        <v>869</v>
      </c>
      <c r="E43" s="29">
        <f>'2.測定データ貼付け用シート'!BI41</f>
        <v>854</v>
      </c>
      <c r="F43" s="32">
        <f>'2.測定データ貼付け用シート'!F41</f>
        <v>1038</v>
      </c>
      <c r="G43" s="27">
        <f>'2.測定データ貼付け用シート'!G41</f>
        <v>1063</v>
      </c>
      <c r="H43" s="27">
        <f>'2.測定データ貼付け用シート'!BD41</f>
        <v>1072</v>
      </c>
      <c r="I43" s="27">
        <f>'2.測定データ貼付け用シート'!BE41</f>
        <v>1062</v>
      </c>
      <c r="J43" s="27">
        <f>'2.測定データ貼付け用シート'!E41</f>
        <v>1239</v>
      </c>
      <c r="K43" s="27">
        <f>'2.測定データ貼付け用シート'!H41</f>
        <v>1204</v>
      </c>
      <c r="L43" s="27">
        <f>'2.測定データ貼付け用シート'!BC41</f>
        <v>1284</v>
      </c>
      <c r="M43" s="27">
        <f>'2.測定データ貼付け用シート'!BF41</f>
        <v>1238</v>
      </c>
      <c r="N43" s="27">
        <f>'2.測定データ貼付け用シート'!D41</f>
        <v>1740</v>
      </c>
      <c r="O43" s="27">
        <f>'2.測定データ貼付け用シート'!I41</f>
        <v>1720</v>
      </c>
      <c r="P43" s="27">
        <f>'2.測定データ貼付け用シート'!BB41</f>
        <v>1876</v>
      </c>
      <c r="Q43" s="27">
        <f>'2.測定データ貼付け用シート'!BG41</f>
        <v>1657</v>
      </c>
      <c r="R43" s="27">
        <f>'2.測定データ貼付け用シート'!C41</f>
        <v>4264</v>
      </c>
      <c r="S43" s="27">
        <f>'2.測定データ貼付け用シート'!J41</f>
        <v>3641</v>
      </c>
      <c r="T43" s="27">
        <f>'2.測定データ貼付け用シート'!BA41</f>
        <v>4939</v>
      </c>
      <c r="U43" s="243">
        <f>'2.測定データ貼付け用シート'!BH41</f>
        <v>4166</v>
      </c>
      <c r="V43" s="33">
        <f>'2.測定データ貼付け用シート'!L41</f>
        <v>4214</v>
      </c>
      <c r="W43" s="53">
        <f>'2.測定データ貼付け用シート'!AX41</f>
        <v>3936</v>
      </c>
      <c r="X43" s="46">
        <f>'2.測定データ貼付け用シート'!V41</f>
        <v>2461</v>
      </c>
      <c r="Y43" s="29">
        <f>'2.測定データ貼付け用シート'!AN41</f>
        <v>2140</v>
      </c>
      <c r="Z43" s="33">
        <f>'2.測定データ貼付け用シート'!M41</f>
        <v>4203</v>
      </c>
      <c r="AA43" s="53">
        <f>'2.測定データ貼付け用シート'!AW41</f>
        <v>4022</v>
      </c>
      <c r="AB43" s="46">
        <f>'2.測定データ貼付け用シート'!W41</f>
        <v>2601</v>
      </c>
      <c r="AC43" s="29">
        <f>'2.測定データ貼付け用シート'!AM41</f>
        <v>2680</v>
      </c>
      <c r="AD43" s="33">
        <f>'2.測定データ貼付け用シート'!N41</f>
        <v>855</v>
      </c>
      <c r="AE43" s="53">
        <f>'2.測定データ貼付け用シート'!AV41</f>
        <v>866</v>
      </c>
      <c r="AF43" s="46">
        <f>'2.測定データ貼付け用シート'!X41</f>
        <v>879</v>
      </c>
      <c r="AG43" s="29">
        <f>'2.測定データ貼付け用シート'!AL41</f>
        <v>870</v>
      </c>
      <c r="AH43" s="33">
        <f>'2.測定データ貼付け用シート'!O41</f>
        <v>865</v>
      </c>
      <c r="AI43" s="53">
        <f>'2.測定データ貼付け用シート'!AU41</f>
        <v>854</v>
      </c>
      <c r="AJ43" s="46">
        <f>'2.測定データ貼付け用シート'!Y41</f>
        <v>854</v>
      </c>
      <c r="AK43" s="29">
        <f>'2.測定データ貼付け用シート'!AK41</f>
        <v>863</v>
      </c>
      <c r="AL43" s="33">
        <f>'2.測定データ貼付け用シート'!P41</f>
        <v>874</v>
      </c>
      <c r="AM43" s="53">
        <f>'2.測定データ貼付け用シート'!AT41</f>
        <v>870</v>
      </c>
      <c r="AN43" s="46">
        <f>'2.測定データ貼付け用シート'!Z41</f>
        <v>868</v>
      </c>
      <c r="AO43" s="29">
        <f>'2.測定データ貼付け用シート'!AJ41</f>
        <v>865</v>
      </c>
      <c r="AP43" s="33">
        <f>'2.測定データ貼付け用シート'!Q41</f>
        <v>868</v>
      </c>
      <c r="AQ43" s="53">
        <f>'2.測定データ貼付け用シート'!AS41</f>
        <v>874</v>
      </c>
      <c r="AR43" s="46">
        <f>'2.測定データ貼付け用シート'!AA41</f>
        <v>852</v>
      </c>
      <c r="AS43" s="29">
        <f>'2.測定データ貼付け用シート'!AI41</f>
        <v>874</v>
      </c>
      <c r="AT43" s="33">
        <f>'2.測定データ貼付け用シート'!R41</f>
        <v>861</v>
      </c>
      <c r="AU43" s="53">
        <f>'2.測定データ貼付け用シート'!AR41</f>
        <v>887</v>
      </c>
      <c r="AV43" s="46">
        <f>'2.測定データ貼付け用シート'!AB41</f>
        <v>862</v>
      </c>
      <c r="AW43" s="29">
        <f>'2.測定データ貼付け用シート'!AH41</f>
        <v>881</v>
      </c>
      <c r="AX43" s="33">
        <f>'2.測定データ貼付け用シート'!S41</f>
        <v>859</v>
      </c>
      <c r="AY43" s="53">
        <f>'2.測定データ貼付け用シート'!AQ41</f>
        <v>892</v>
      </c>
      <c r="AZ43" s="46">
        <f>'2.測定データ貼付け用シート'!AC41</f>
        <v>860</v>
      </c>
      <c r="BA43" s="29">
        <f>'2.測定データ貼付け用シート'!AG41</f>
        <v>894</v>
      </c>
      <c r="BB43" s="33">
        <f>'2.測定データ貼付け用シート'!T41</f>
        <v>862</v>
      </c>
      <c r="BC43" s="53">
        <f>'2.測定データ貼付け用シート'!AP41</f>
        <v>870</v>
      </c>
      <c r="BD43" s="46">
        <f>'2.測定データ貼付け用シート'!AD41</f>
        <v>858</v>
      </c>
      <c r="BE43" s="29">
        <f>'2.測定データ貼付け用シート'!AF41</f>
        <v>901</v>
      </c>
      <c r="BF43" s="33">
        <f>'2.測定データ貼付け用シート'!U41</f>
        <v>862</v>
      </c>
      <c r="BG43" s="53">
        <f>'2.測定データ貼付け用シート'!AE41</f>
        <v>857</v>
      </c>
      <c r="BH43" s="46">
        <f>'2.測定データ貼付け用シート'!AO41</f>
        <v>1777</v>
      </c>
      <c r="BI43" s="29">
        <f>'2.測定データ貼付け用シート'!AY41</f>
        <v>1033</v>
      </c>
    </row>
    <row r="44" spans="1:61" ht="13.5">
      <c r="A44" s="6">
        <v>74</v>
      </c>
      <c r="B44" s="26">
        <f>'2.測定データ貼付け用シート'!B42</f>
        <v>872</v>
      </c>
      <c r="C44" s="27">
        <f>'2.測定データ貼付け用シート'!K42</f>
        <v>835</v>
      </c>
      <c r="D44" s="28">
        <f>'2.測定データ貼付け用シート'!AZ42</f>
        <v>859</v>
      </c>
      <c r="E44" s="29">
        <f>'2.測定データ貼付け用シート'!BI42</f>
        <v>842</v>
      </c>
      <c r="F44" s="32">
        <f>'2.測定データ貼付け用シート'!F42</f>
        <v>996</v>
      </c>
      <c r="G44" s="27">
        <f>'2.測定データ貼付け用シート'!G42</f>
        <v>1009</v>
      </c>
      <c r="H44" s="27">
        <f>'2.測定データ貼付け用シート'!BD42</f>
        <v>1022</v>
      </c>
      <c r="I44" s="27">
        <f>'2.測定データ貼付け用シート'!BE42</f>
        <v>1008</v>
      </c>
      <c r="J44" s="27">
        <f>'2.測定データ貼付け用シート'!E42</f>
        <v>1157</v>
      </c>
      <c r="K44" s="27">
        <f>'2.測定データ貼付け用シート'!H42</f>
        <v>1125</v>
      </c>
      <c r="L44" s="27">
        <f>'2.測定データ貼付け用シート'!BC42</f>
        <v>1192</v>
      </c>
      <c r="M44" s="27">
        <f>'2.測定データ貼付け用シート'!BF42</f>
        <v>1156</v>
      </c>
      <c r="N44" s="27">
        <f>'2.測定データ貼付け用シート'!D42</f>
        <v>1552</v>
      </c>
      <c r="O44" s="27">
        <f>'2.測定データ貼付け用シート'!I42</f>
        <v>1532</v>
      </c>
      <c r="P44" s="27">
        <f>'2.測定データ貼付け用シート'!BB42</f>
        <v>1674</v>
      </c>
      <c r="Q44" s="27">
        <f>'2.測定データ貼付け用シート'!BG42</f>
        <v>1493</v>
      </c>
      <c r="R44" s="27">
        <f>'2.測定データ貼付け用シート'!C42</f>
        <v>3498</v>
      </c>
      <c r="S44" s="27">
        <f>'2.測定データ貼付け用シート'!J42</f>
        <v>2977</v>
      </c>
      <c r="T44" s="27">
        <f>'2.測定データ貼付け用シート'!BA42</f>
        <v>4086</v>
      </c>
      <c r="U44" s="243">
        <f>'2.測定データ貼付け用シート'!BH42</f>
        <v>3424</v>
      </c>
      <c r="V44" s="33">
        <f>'2.測定データ貼付け用シート'!L42</f>
        <v>3985</v>
      </c>
      <c r="W44" s="53">
        <f>'2.測定データ貼付け用シート'!AX42</f>
        <v>3702</v>
      </c>
      <c r="X44" s="46">
        <f>'2.測定データ貼付け用シート'!V42</f>
        <v>2272</v>
      </c>
      <c r="Y44" s="29">
        <f>'2.測定データ貼付け用シート'!AN42</f>
        <v>1979</v>
      </c>
      <c r="Z44" s="33">
        <f>'2.測定データ貼付け用シート'!M42</f>
        <v>3989</v>
      </c>
      <c r="AA44" s="53">
        <f>'2.測定データ貼付け用シート'!AW42</f>
        <v>3804</v>
      </c>
      <c r="AB44" s="46">
        <f>'2.測定データ貼付け用シート'!W42</f>
        <v>2419</v>
      </c>
      <c r="AC44" s="29">
        <f>'2.測定データ貼付け用シート'!AM42</f>
        <v>2485</v>
      </c>
      <c r="AD44" s="33">
        <f>'2.測定データ貼付け用シート'!N42</f>
        <v>847</v>
      </c>
      <c r="AE44" s="53">
        <f>'2.測定データ貼付け用シート'!AV42</f>
        <v>851</v>
      </c>
      <c r="AF44" s="46">
        <f>'2.測定データ貼付け用シート'!X42</f>
        <v>873</v>
      </c>
      <c r="AG44" s="29">
        <f>'2.測定データ貼付け用シート'!AL42</f>
        <v>857</v>
      </c>
      <c r="AH44" s="33">
        <f>'2.測定データ貼付け用シート'!O42</f>
        <v>858</v>
      </c>
      <c r="AI44" s="53">
        <f>'2.測定データ貼付け用シート'!AU42</f>
        <v>842</v>
      </c>
      <c r="AJ44" s="46">
        <f>'2.測定データ貼付け用シート'!Y42</f>
        <v>843</v>
      </c>
      <c r="AK44" s="29">
        <f>'2.測定データ貼付け用シート'!AK42</f>
        <v>847</v>
      </c>
      <c r="AL44" s="33">
        <f>'2.測定データ貼付け用シート'!P42</f>
        <v>862</v>
      </c>
      <c r="AM44" s="53">
        <f>'2.測定データ貼付け用シート'!AT42</f>
        <v>860</v>
      </c>
      <c r="AN44" s="46">
        <f>'2.測定データ貼付け用シート'!Z42</f>
        <v>850</v>
      </c>
      <c r="AO44" s="29">
        <f>'2.測定データ貼付け用シート'!AJ42</f>
        <v>856</v>
      </c>
      <c r="AP44" s="33">
        <f>'2.測定データ貼付け用シート'!Q42</f>
        <v>854</v>
      </c>
      <c r="AQ44" s="53">
        <f>'2.測定データ貼付け用シート'!AS42</f>
        <v>863</v>
      </c>
      <c r="AR44" s="46">
        <f>'2.測定データ貼付け用シート'!AA42</f>
        <v>846</v>
      </c>
      <c r="AS44" s="29">
        <f>'2.測定データ貼付け用シート'!AI42</f>
        <v>864</v>
      </c>
      <c r="AT44" s="33">
        <f>'2.測定データ貼付け用シート'!R42</f>
        <v>854</v>
      </c>
      <c r="AU44" s="53">
        <f>'2.測定データ貼付け用シート'!AR42</f>
        <v>870</v>
      </c>
      <c r="AV44" s="46">
        <f>'2.測定データ貼付け用シート'!AB42</f>
        <v>853</v>
      </c>
      <c r="AW44" s="29">
        <f>'2.測定データ貼付け用シート'!AH42</f>
        <v>874</v>
      </c>
      <c r="AX44" s="33">
        <f>'2.測定データ貼付け用シート'!S42</f>
        <v>846</v>
      </c>
      <c r="AY44" s="53">
        <f>'2.測定データ貼付け用シート'!AQ42</f>
        <v>876</v>
      </c>
      <c r="AZ44" s="46">
        <f>'2.測定データ貼付け用シート'!AC42</f>
        <v>846</v>
      </c>
      <c r="BA44" s="29">
        <f>'2.測定データ貼付け用シート'!AG42</f>
        <v>886</v>
      </c>
      <c r="BB44" s="33">
        <f>'2.測定データ貼付け用シート'!T42</f>
        <v>849</v>
      </c>
      <c r="BC44" s="53">
        <f>'2.測定データ貼付け用シート'!AP42</f>
        <v>855</v>
      </c>
      <c r="BD44" s="46">
        <f>'2.測定データ貼付け用シート'!AD42</f>
        <v>844</v>
      </c>
      <c r="BE44" s="29">
        <f>'2.測定データ貼付け用シート'!AF42</f>
        <v>888</v>
      </c>
      <c r="BF44" s="33">
        <f>'2.測定データ貼付け用シート'!U42</f>
        <v>852</v>
      </c>
      <c r="BG44" s="53">
        <f>'2.測定データ貼付け用シート'!AE42</f>
        <v>847</v>
      </c>
      <c r="BH44" s="46">
        <f>'2.測定データ貼付け用シート'!AO42</f>
        <v>1581</v>
      </c>
      <c r="BI44" s="29">
        <f>'2.測定データ貼付け用シート'!AY42</f>
        <v>982</v>
      </c>
    </row>
    <row r="45" spans="1:61" ht="13.5">
      <c r="A45" s="6">
        <v>76</v>
      </c>
      <c r="B45" s="26">
        <f>'2.測定データ貼付け用シート'!B43</f>
        <v>859</v>
      </c>
      <c r="C45" s="27">
        <f>'2.測定データ貼付け用シート'!K43</f>
        <v>830</v>
      </c>
      <c r="D45" s="28">
        <f>'2.測定データ貼付け用シート'!AZ43</f>
        <v>848</v>
      </c>
      <c r="E45" s="29">
        <f>'2.測定データ貼付け用シート'!BI43</f>
        <v>835</v>
      </c>
      <c r="F45" s="32">
        <f>'2.測定データ貼付け用シート'!F43</f>
        <v>958</v>
      </c>
      <c r="G45" s="27">
        <f>'2.測定データ貼付け用シート'!G43</f>
        <v>967</v>
      </c>
      <c r="H45" s="27">
        <f>'2.測定データ貼付け用シート'!BD43</f>
        <v>985</v>
      </c>
      <c r="I45" s="27">
        <f>'2.測定データ貼付け用シート'!BE43</f>
        <v>971</v>
      </c>
      <c r="J45" s="27">
        <f>'2.測定データ貼付け用シート'!E43</f>
        <v>1088</v>
      </c>
      <c r="K45" s="27">
        <f>'2.測定データ貼付け用シート'!H43</f>
        <v>1064</v>
      </c>
      <c r="L45" s="27">
        <f>'2.測定データ貼付け用シート'!BC43</f>
        <v>1121</v>
      </c>
      <c r="M45" s="27">
        <f>'2.測定データ貼付け用シート'!BF43</f>
        <v>1095</v>
      </c>
      <c r="N45" s="27">
        <f>'2.測定データ貼付け用シート'!D43</f>
        <v>1398</v>
      </c>
      <c r="O45" s="27">
        <f>'2.測定データ貼付け用シート'!I43</f>
        <v>1395</v>
      </c>
      <c r="P45" s="27">
        <f>'2.測定データ貼付け用シート'!BB43</f>
        <v>1509</v>
      </c>
      <c r="Q45" s="27">
        <f>'2.測定データ貼付け用シート'!BG43</f>
        <v>1353</v>
      </c>
      <c r="R45" s="27">
        <f>'2.測定データ貼付け用シート'!C43</f>
        <v>2885</v>
      </c>
      <c r="S45" s="27">
        <f>'2.測定データ貼付け用シート'!J43</f>
        <v>2458</v>
      </c>
      <c r="T45" s="27">
        <f>'2.測定データ貼付け用シート'!BA43</f>
        <v>3405</v>
      </c>
      <c r="U45" s="243">
        <f>'2.測定データ貼付け用シート'!BH43</f>
        <v>2841</v>
      </c>
      <c r="V45" s="33">
        <f>'2.測定データ貼付け用シート'!L43</f>
        <v>3768</v>
      </c>
      <c r="W45" s="53">
        <f>'2.測定データ貼付け用シート'!AX43</f>
        <v>3479</v>
      </c>
      <c r="X45" s="46">
        <f>'2.測定データ貼付け用シート'!V43</f>
        <v>2112</v>
      </c>
      <c r="Y45" s="29">
        <f>'2.測定データ貼付け用シート'!AN43</f>
        <v>1839</v>
      </c>
      <c r="Z45" s="33">
        <f>'2.測定データ貼付け用シート'!M43</f>
        <v>3767</v>
      </c>
      <c r="AA45" s="53">
        <f>'2.測定データ貼付け用シート'!AW43</f>
        <v>3579</v>
      </c>
      <c r="AB45" s="46">
        <f>'2.測定データ貼付け用シート'!W43</f>
        <v>2244</v>
      </c>
      <c r="AC45" s="29">
        <f>'2.測定データ貼付け用シート'!AM43</f>
        <v>2318</v>
      </c>
      <c r="AD45" s="33">
        <f>'2.測定データ貼付け用シート'!N43</f>
        <v>840</v>
      </c>
      <c r="AE45" s="53">
        <f>'2.測定データ貼付け用シート'!AV43</f>
        <v>847</v>
      </c>
      <c r="AF45" s="46">
        <f>'2.測定データ貼付け用シート'!X43</f>
        <v>856</v>
      </c>
      <c r="AG45" s="29">
        <f>'2.測定データ貼付け用シート'!AL43</f>
        <v>855</v>
      </c>
      <c r="AH45" s="33">
        <f>'2.測定データ貼付け用シート'!O43</f>
        <v>847</v>
      </c>
      <c r="AI45" s="53">
        <f>'2.測定データ貼付け用シート'!AU43</f>
        <v>835</v>
      </c>
      <c r="AJ45" s="46">
        <f>'2.測定データ貼付け用シート'!Y43</f>
        <v>842</v>
      </c>
      <c r="AK45" s="29">
        <f>'2.測定データ貼付け用シート'!AK43</f>
        <v>837</v>
      </c>
      <c r="AL45" s="33">
        <f>'2.測定データ貼付け用シート'!P43</f>
        <v>848</v>
      </c>
      <c r="AM45" s="53">
        <f>'2.測定データ貼付け用シート'!AT43</f>
        <v>856</v>
      </c>
      <c r="AN45" s="46">
        <f>'2.測定データ貼付け用シート'!Z43</f>
        <v>850</v>
      </c>
      <c r="AO45" s="29">
        <f>'2.測定データ貼付け用シート'!AJ43</f>
        <v>839</v>
      </c>
      <c r="AP45" s="33">
        <f>'2.測定データ貼付け用シート'!Q43</f>
        <v>843</v>
      </c>
      <c r="AQ45" s="53">
        <f>'2.測定データ貼付け用シート'!AS43</f>
        <v>851</v>
      </c>
      <c r="AR45" s="46">
        <f>'2.測定データ貼付け用シート'!AA43</f>
        <v>841</v>
      </c>
      <c r="AS45" s="29">
        <f>'2.測定データ貼付け用シート'!AI43</f>
        <v>849</v>
      </c>
      <c r="AT45" s="33">
        <f>'2.測定データ貼付け用シート'!R43</f>
        <v>844</v>
      </c>
      <c r="AU45" s="53">
        <f>'2.測定データ貼付け用シート'!AR43</f>
        <v>861</v>
      </c>
      <c r="AV45" s="46">
        <f>'2.測定データ貼付け用シート'!AB43</f>
        <v>841</v>
      </c>
      <c r="AW45" s="29">
        <f>'2.測定データ貼付け用シート'!AH43</f>
        <v>863</v>
      </c>
      <c r="AX45" s="33">
        <f>'2.測定データ貼付け用シート'!S43</f>
        <v>838</v>
      </c>
      <c r="AY45" s="53">
        <f>'2.測定データ貼付け用シート'!AQ43</f>
        <v>868</v>
      </c>
      <c r="AZ45" s="46">
        <f>'2.測定データ貼付け用シート'!AC43</f>
        <v>841</v>
      </c>
      <c r="BA45" s="29">
        <f>'2.測定データ貼付け用シート'!AG43</f>
        <v>872</v>
      </c>
      <c r="BB45" s="33">
        <f>'2.測定データ貼付け用シート'!T43</f>
        <v>837</v>
      </c>
      <c r="BC45" s="53">
        <f>'2.測定データ貼付け用シート'!AP43</f>
        <v>844</v>
      </c>
      <c r="BD45" s="46">
        <f>'2.測定データ貼付け用シート'!AD43</f>
        <v>838</v>
      </c>
      <c r="BE45" s="29">
        <f>'2.測定データ貼付け用シート'!AF43</f>
        <v>877</v>
      </c>
      <c r="BF45" s="33">
        <f>'2.測定データ貼付け用シート'!U43</f>
        <v>843</v>
      </c>
      <c r="BG45" s="53">
        <f>'2.測定データ貼付け用シート'!AE43</f>
        <v>842</v>
      </c>
      <c r="BH45" s="46">
        <f>'2.測定データ貼付け用シート'!AO43</f>
        <v>1420</v>
      </c>
      <c r="BI45" s="29">
        <f>'2.測定データ貼付け用シート'!AY43</f>
        <v>943</v>
      </c>
    </row>
    <row r="46" spans="1:61" ht="13.5">
      <c r="A46" s="6">
        <v>78</v>
      </c>
      <c r="B46" s="26">
        <f>'2.測定データ貼付け用シート'!B44</f>
        <v>846</v>
      </c>
      <c r="C46" s="27">
        <f>'2.測定データ貼付け用シート'!K44</f>
        <v>826</v>
      </c>
      <c r="D46" s="28">
        <f>'2.測定データ貼付け用シート'!AZ44</f>
        <v>844</v>
      </c>
      <c r="E46" s="29">
        <f>'2.測定データ貼付け用シート'!BI44</f>
        <v>831</v>
      </c>
      <c r="F46" s="32">
        <f>'2.測定データ貼付け用シート'!F44</f>
        <v>930</v>
      </c>
      <c r="G46" s="27">
        <f>'2.測定データ貼付け用シート'!G44</f>
        <v>942</v>
      </c>
      <c r="H46" s="27">
        <f>'2.測定データ貼付け用シート'!BD44</f>
        <v>954</v>
      </c>
      <c r="I46" s="27">
        <f>'2.測定データ貼付け用シート'!BE44</f>
        <v>941</v>
      </c>
      <c r="J46" s="27">
        <f>'2.測定データ貼付け用シート'!E44</f>
        <v>1031</v>
      </c>
      <c r="K46" s="27">
        <f>'2.測定データ貼付け用シート'!H44</f>
        <v>1012</v>
      </c>
      <c r="L46" s="27">
        <f>'2.測定データ貼付け用シート'!BC44</f>
        <v>1066</v>
      </c>
      <c r="M46" s="27">
        <f>'2.測定データ貼付け用シート'!BF44</f>
        <v>1047</v>
      </c>
      <c r="N46" s="27">
        <f>'2.測定データ貼付け用シート'!D44</f>
        <v>1290</v>
      </c>
      <c r="O46" s="27">
        <f>'2.測定データ貼付け用シート'!I44</f>
        <v>1280</v>
      </c>
      <c r="P46" s="27">
        <f>'2.測定データ貼付け用シート'!BB44</f>
        <v>1376</v>
      </c>
      <c r="Q46" s="27">
        <f>'2.測定データ貼付け用シート'!BG44</f>
        <v>1247</v>
      </c>
      <c r="R46" s="27">
        <f>'2.測定データ貼付け用シート'!C44</f>
        <v>2394</v>
      </c>
      <c r="S46" s="27">
        <f>'2.測定データ貼付け用シート'!J44</f>
        <v>2061</v>
      </c>
      <c r="T46" s="27">
        <f>'2.測定データ貼付け用シート'!BA44</f>
        <v>2825</v>
      </c>
      <c r="U46" s="243">
        <f>'2.測定データ貼付け用シート'!BH44</f>
        <v>2366</v>
      </c>
      <c r="V46" s="33">
        <f>'2.測定データ貼付け用シート'!L44</f>
        <v>3561</v>
      </c>
      <c r="W46" s="53">
        <f>'2.測定データ貼付け用シート'!AX44</f>
        <v>3288</v>
      </c>
      <c r="X46" s="46">
        <f>'2.測定データ貼付け用シート'!V44</f>
        <v>1965</v>
      </c>
      <c r="Y46" s="29">
        <f>'2.測定データ貼付け用シート'!AN44</f>
        <v>1702</v>
      </c>
      <c r="Z46" s="33">
        <f>'2.測定データ貼付け用シート'!M44</f>
        <v>3577</v>
      </c>
      <c r="AA46" s="53">
        <f>'2.測定データ貼付け用シート'!AW44</f>
        <v>3395</v>
      </c>
      <c r="AB46" s="46">
        <f>'2.測定データ貼付け用シート'!W44</f>
        <v>2088</v>
      </c>
      <c r="AC46" s="29">
        <f>'2.測定データ貼付け用シート'!AM44</f>
        <v>2149</v>
      </c>
      <c r="AD46" s="33">
        <f>'2.測定データ貼付け用シート'!N44</f>
        <v>828</v>
      </c>
      <c r="AE46" s="53">
        <f>'2.測定データ貼付け用シート'!AV44</f>
        <v>841</v>
      </c>
      <c r="AF46" s="46">
        <f>'2.測定データ貼付け用シート'!X44</f>
        <v>848</v>
      </c>
      <c r="AG46" s="29">
        <f>'2.測定データ貼付け用シート'!AL44</f>
        <v>842</v>
      </c>
      <c r="AH46" s="33">
        <f>'2.測定データ貼付け用シート'!O44</f>
        <v>844</v>
      </c>
      <c r="AI46" s="53">
        <f>'2.測定データ貼付け用シート'!AU44</f>
        <v>830</v>
      </c>
      <c r="AJ46" s="46">
        <f>'2.測定データ貼付け用シート'!Y44</f>
        <v>837</v>
      </c>
      <c r="AK46" s="29">
        <f>'2.測定データ貼付け用シート'!AK44</f>
        <v>834</v>
      </c>
      <c r="AL46" s="33">
        <f>'2.測定データ貼付け用シート'!P44</f>
        <v>843</v>
      </c>
      <c r="AM46" s="53">
        <f>'2.測定データ貼付け用シート'!AT44</f>
        <v>847</v>
      </c>
      <c r="AN46" s="46">
        <f>'2.測定データ貼付け用シート'!Z44</f>
        <v>844</v>
      </c>
      <c r="AO46" s="29">
        <f>'2.測定データ貼付け用シート'!AJ44</f>
        <v>842</v>
      </c>
      <c r="AP46" s="33">
        <f>'2.測定データ貼付け用シート'!Q44</f>
        <v>839</v>
      </c>
      <c r="AQ46" s="53">
        <f>'2.測定データ貼付け用シート'!AS44</f>
        <v>845</v>
      </c>
      <c r="AR46" s="46">
        <f>'2.測定データ貼付け用シート'!AA44</f>
        <v>833</v>
      </c>
      <c r="AS46" s="29">
        <f>'2.測定データ貼付け用シート'!AI44</f>
        <v>849</v>
      </c>
      <c r="AT46" s="33">
        <f>'2.測定データ貼付け用シート'!R44</f>
        <v>838</v>
      </c>
      <c r="AU46" s="53">
        <f>'2.測定データ貼付け用シート'!AR44</f>
        <v>848</v>
      </c>
      <c r="AV46" s="46">
        <f>'2.測定データ貼付け用シート'!AB44</f>
        <v>840</v>
      </c>
      <c r="AW46" s="29">
        <f>'2.測定データ貼付け用シート'!AH44</f>
        <v>853</v>
      </c>
      <c r="AX46" s="33">
        <f>'2.測定データ貼付け用シート'!S44</f>
        <v>832</v>
      </c>
      <c r="AY46" s="53">
        <f>'2.測定データ貼付け用シート'!AQ44</f>
        <v>857</v>
      </c>
      <c r="AZ46" s="46">
        <f>'2.測定データ貼付け用シート'!AC44</f>
        <v>830</v>
      </c>
      <c r="BA46" s="29">
        <f>'2.測定データ貼付け用シート'!AG44</f>
        <v>860</v>
      </c>
      <c r="BB46" s="33">
        <f>'2.測定データ貼付け用シート'!T44</f>
        <v>836</v>
      </c>
      <c r="BC46" s="53">
        <f>'2.測定データ貼付け用シート'!AP44</f>
        <v>841</v>
      </c>
      <c r="BD46" s="46">
        <f>'2.測定データ貼付け用シート'!AD44</f>
        <v>833</v>
      </c>
      <c r="BE46" s="29">
        <f>'2.測定データ貼付け用シート'!AF44</f>
        <v>869</v>
      </c>
      <c r="BF46" s="33">
        <f>'2.測定データ貼付け用シート'!U44</f>
        <v>834</v>
      </c>
      <c r="BG46" s="53">
        <f>'2.測定データ貼付け用シート'!AE44</f>
        <v>838</v>
      </c>
      <c r="BH46" s="46">
        <f>'2.測定データ貼付け用シート'!AO44</f>
        <v>1295</v>
      </c>
      <c r="BI46" s="29">
        <f>'2.測定データ貼付け用シート'!AY44</f>
        <v>907</v>
      </c>
    </row>
    <row r="47" spans="1:61" ht="13.5">
      <c r="A47" s="6">
        <v>80</v>
      </c>
      <c r="B47" s="26">
        <f>'2.測定データ貼付け用シート'!B45</f>
        <v>846</v>
      </c>
      <c r="C47" s="27">
        <f>'2.測定データ貼付け用シート'!K45</f>
        <v>817</v>
      </c>
      <c r="D47" s="28">
        <f>'2.測定データ貼付け用シート'!AZ45</f>
        <v>835</v>
      </c>
      <c r="E47" s="29">
        <f>'2.測定データ貼付け用シート'!BI45</f>
        <v>826</v>
      </c>
      <c r="F47" s="32">
        <f>'2.測定データ貼付け用シート'!F45</f>
        <v>907</v>
      </c>
      <c r="G47" s="27">
        <f>'2.測定データ貼付け用シート'!G45</f>
        <v>916</v>
      </c>
      <c r="H47" s="27">
        <f>'2.測定データ貼付け用シート'!BD45</f>
        <v>930</v>
      </c>
      <c r="I47" s="27">
        <f>'2.測定データ貼付け用シート'!BE45</f>
        <v>915</v>
      </c>
      <c r="J47" s="27">
        <f>'2.測定データ貼付け用シート'!E45</f>
        <v>995</v>
      </c>
      <c r="K47" s="27">
        <f>'2.測定データ貼付け用シート'!H45</f>
        <v>971</v>
      </c>
      <c r="L47" s="27">
        <f>'2.測定データ貼付け用シート'!BC45</f>
        <v>1020</v>
      </c>
      <c r="M47" s="27">
        <f>'2.測定データ貼付け用シート'!BF45</f>
        <v>1001</v>
      </c>
      <c r="N47" s="27">
        <f>'2.測定データ貼付け用シート'!D45</f>
        <v>1190</v>
      </c>
      <c r="O47" s="27">
        <f>'2.測定データ貼付け用シート'!I45</f>
        <v>1177</v>
      </c>
      <c r="P47" s="27">
        <f>'2.測定データ貼付け用シート'!BB45</f>
        <v>1264</v>
      </c>
      <c r="Q47" s="27">
        <f>'2.測定データ貼付け用シート'!BG45</f>
        <v>1157</v>
      </c>
      <c r="R47" s="27">
        <f>'2.測定データ貼付け用シート'!C45</f>
        <v>2012</v>
      </c>
      <c r="S47" s="27">
        <f>'2.測定データ貼付け用シート'!J45</f>
        <v>1746</v>
      </c>
      <c r="T47" s="27">
        <f>'2.測定データ貼付け用シート'!BA45</f>
        <v>2363</v>
      </c>
      <c r="U47" s="243">
        <f>'2.測定データ貼付け用シート'!BH45</f>
        <v>1997</v>
      </c>
      <c r="V47" s="33">
        <f>'2.測定データ貼付け用シート'!L45</f>
        <v>3361</v>
      </c>
      <c r="W47" s="53">
        <f>'2.測定データ貼付け用シート'!AX45</f>
        <v>3102</v>
      </c>
      <c r="X47" s="46">
        <f>'2.測定データ貼付け用シート'!V45</f>
        <v>1827</v>
      </c>
      <c r="Y47" s="29">
        <f>'2.測定データ貼付け用シート'!AN45</f>
        <v>1593</v>
      </c>
      <c r="Z47" s="33">
        <f>'2.測定データ貼付け用シート'!M45</f>
        <v>3376</v>
      </c>
      <c r="AA47" s="53">
        <f>'2.測定データ貼付け用シート'!AW45</f>
        <v>3224</v>
      </c>
      <c r="AB47" s="46">
        <f>'2.測定データ貼付け用シート'!W45</f>
        <v>1949</v>
      </c>
      <c r="AC47" s="29">
        <f>'2.測定データ貼付け用シート'!AM45</f>
        <v>2012</v>
      </c>
      <c r="AD47" s="33">
        <f>'2.測定データ貼付け用シート'!N45</f>
        <v>824</v>
      </c>
      <c r="AE47" s="53">
        <f>'2.測定データ貼付け用シート'!AV45</f>
        <v>834</v>
      </c>
      <c r="AF47" s="46">
        <f>'2.測定データ貼付け用シート'!X45</f>
        <v>852</v>
      </c>
      <c r="AG47" s="29">
        <f>'2.測定データ貼付け用シート'!AL45</f>
        <v>835</v>
      </c>
      <c r="AH47" s="33">
        <f>'2.測定データ貼付け用シート'!O45</f>
        <v>836</v>
      </c>
      <c r="AI47" s="53">
        <f>'2.測定データ貼付け用シート'!AU45</f>
        <v>833</v>
      </c>
      <c r="AJ47" s="46">
        <f>'2.測定データ貼付け用シート'!Y45</f>
        <v>831</v>
      </c>
      <c r="AK47" s="29">
        <f>'2.測定データ貼付け用シート'!AK45</f>
        <v>829</v>
      </c>
      <c r="AL47" s="33">
        <f>'2.測定データ貼付け用シート'!P45</f>
        <v>835</v>
      </c>
      <c r="AM47" s="53">
        <f>'2.測定データ貼付け用シート'!AT45</f>
        <v>836</v>
      </c>
      <c r="AN47" s="46">
        <f>'2.測定データ貼付け用シート'!Z45</f>
        <v>837</v>
      </c>
      <c r="AO47" s="29">
        <f>'2.測定データ貼付け用シート'!AJ45</f>
        <v>837</v>
      </c>
      <c r="AP47" s="33">
        <f>'2.測定データ貼付け用シート'!Q45</f>
        <v>832</v>
      </c>
      <c r="AQ47" s="53">
        <f>'2.測定データ貼付け用シート'!AS45</f>
        <v>840</v>
      </c>
      <c r="AR47" s="46">
        <f>'2.測定データ貼付け用シート'!AA45</f>
        <v>823</v>
      </c>
      <c r="AS47" s="29">
        <f>'2.測定データ貼付け用シート'!AI45</f>
        <v>843</v>
      </c>
      <c r="AT47" s="33">
        <f>'2.測定データ貼付け用シート'!R45</f>
        <v>835</v>
      </c>
      <c r="AU47" s="53">
        <f>'2.測定データ貼付け用シート'!AR45</f>
        <v>847</v>
      </c>
      <c r="AV47" s="46">
        <f>'2.測定データ貼付け用シート'!AB45</f>
        <v>830</v>
      </c>
      <c r="AW47" s="29">
        <f>'2.測定データ貼付け用シート'!AH45</f>
        <v>846</v>
      </c>
      <c r="AX47" s="33">
        <f>'2.測定データ貼付け用シート'!S45</f>
        <v>824</v>
      </c>
      <c r="AY47" s="53">
        <f>'2.測定データ貼付け用シート'!AQ45</f>
        <v>855</v>
      </c>
      <c r="AZ47" s="46">
        <f>'2.測定データ貼付け用シート'!AC45</f>
        <v>829</v>
      </c>
      <c r="BA47" s="29">
        <f>'2.測定データ貼付け用シート'!AG45</f>
        <v>855</v>
      </c>
      <c r="BB47" s="33">
        <f>'2.測定データ貼付け用シート'!T45</f>
        <v>825</v>
      </c>
      <c r="BC47" s="53">
        <f>'2.測定データ貼付け用シート'!AP45</f>
        <v>832</v>
      </c>
      <c r="BD47" s="46">
        <f>'2.測定データ貼付け用シート'!AD45</f>
        <v>828</v>
      </c>
      <c r="BE47" s="29">
        <f>'2.測定データ貼付け用シート'!AF45</f>
        <v>861</v>
      </c>
      <c r="BF47" s="33">
        <f>'2.測定データ貼付け用シート'!U45</f>
        <v>831</v>
      </c>
      <c r="BG47" s="53">
        <f>'2.測定データ貼付け用シート'!AE45</f>
        <v>827</v>
      </c>
      <c r="BH47" s="46">
        <f>'2.測定データ貼付け用シート'!AO45</f>
        <v>1192</v>
      </c>
      <c r="BI47" s="29">
        <f>'2.測定データ貼付け用シート'!AY45</f>
        <v>879</v>
      </c>
    </row>
    <row r="48" spans="1:61" ht="13.5">
      <c r="A48" s="6">
        <v>82</v>
      </c>
      <c r="B48" s="26">
        <f>'2.測定データ貼付け用シート'!B46</f>
        <v>841</v>
      </c>
      <c r="C48" s="27">
        <f>'2.測定データ貼付け用シート'!K46</f>
        <v>822</v>
      </c>
      <c r="D48" s="28">
        <f>'2.測定データ貼付け用シート'!AZ46</f>
        <v>833</v>
      </c>
      <c r="E48" s="29">
        <f>'2.測定データ貼付け用シート'!BI46</f>
        <v>824</v>
      </c>
      <c r="F48" s="32">
        <f>'2.測定データ貼付け用シート'!F46</f>
        <v>886</v>
      </c>
      <c r="G48" s="27">
        <f>'2.測定データ貼付け用シート'!G46</f>
        <v>894</v>
      </c>
      <c r="H48" s="27">
        <f>'2.測定データ貼付け用シート'!BD46</f>
        <v>912</v>
      </c>
      <c r="I48" s="27">
        <f>'2.測定データ貼付け用シート'!BE46</f>
        <v>896</v>
      </c>
      <c r="J48" s="27">
        <f>'2.測定データ貼付け用シート'!E46</f>
        <v>956</v>
      </c>
      <c r="K48" s="27">
        <f>'2.測定データ貼付け用シート'!H46</f>
        <v>935</v>
      </c>
      <c r="L48" s="27">
        <f>'2.測定データ貼付け用シート'!BC46</f>
        <v>980</v>
      </c>
      <c r="M48" s="27">
        <f>'2.測定データ貼付け用シート'!BF46</f>
        <v>969</v>
      </c>
      <c r="N48" s="27">
        <f>'2.測定データ貼付け用シート'!D46</f>
        <v>1112</v>
      </c>
      <c r="O48" s="27">
        <f>'2.測定データ貼付け用シート'!I46</f>
        <v>1100</v>
      </c>
      <c r="P48" s="27">
        <f>'2.測定データ貼付け用シート'!BB46</f>
        <v>1175</v>
      </c>
      <c r="Q48" s="27">
        <f>'2.測定データ貼付け用シート'!BG46</f>
        <v>1092</v>
      </c>
      <c r="R48" s="27">
        <f>'2.測定データ貼付け用シート'!C46</f>
        <v>1709</v>
      </c>
      <c r="S48" s="27">
        <f>'2.測定データ貼付け用シート'!J46</f>
        <v>1499</v>
      </c>
      <c r="T48" s="27">
        <f>'2.測定データ貼付け用シート'!BA46</f>
        <v>2001</v>
      </c>
      <c r="U48" s="243">
        <f>'2.測定データ貼付け用シート'!BH46</f>
        <v>1701</v>
      </c>
      <c r="V48" s="33">
        <f>'2.測定データ貼付け用シート'!L46</f>
        <v>3172</v>
      </c>
      <c r="W48" s="53">
        <f>'2.測定データ貼付け用シート'!AX46</f>
        <v>2925</v>
      </c>
      <c r="X48" s="46">
        <f>'2.測定データ貼付け用シート'!V46</f>
        <v>1705</v>
      </c>
      <c r="Y48" s="29">
        <f>'2.測定データ貼付け用シート'!AN46</f>
        <v>1487</v>
      </c>
      <c r="Z48" s="33">
        <f>'2.測定データ貼付け用シート'!M46</f>
        <v>3197</v>
      </c>
      <c r="AA48" s="53">
        <f>'2.測定データ貼付け用シート'!AW46</f>
        <v>3036</v>
      </c>
      <c r="AB48" s="46">
        <f>'2.測定データ貼付け用シート'!W46</f>
        <v>1816</v>
      </c>
      <c r="AC48" s="29">
        <f>'2.測定データ貼付け用シート'!AM46</f>
        <v>1867</v>
      </c>
      <c r="AD48" s="33">
        <f>'2.測定データ貼付け用シート'!N46</f>
        <v>816</v>
      </c>
      <c r="AE48" s="53">
        <f>'2.測定データ貼付け用シート'!AV46</f>
        <v>831</v>
      </c>
      <c r="AF48" s="46">
        <f>'2.測定データ貼付け用シート'!X46</f>
        <v>846</v>
      </c>
      <c r="AG48" s="29">
        <f>'2.測定データ貼付け用シート'!AL46</f>
        <v>835</v>
      </c>
      <c r="AH48" s="33">
        <f>'2.測定データ貼付け用シート'!O46</f>
        <v>836</v>
      </c>
      <c r="AI48" s="53">
        <f>'2.測定データ貼付け用シート'!AU46</f>
        <v>827</v>
      </c>
      <c r="AJ48" s="46">
        <f>'2.測定データ貼付け用シート'!Y46</f>
        <v>827</v>
      </c>
      <c r="AK48" s="29">
        <f>'2.測定データ貼付け用シート'!AK46</f>
        <v>821</v>
      </c>
      <c r="AL48" s="33">
        <f>'2.測定データ貼付け用シート'!P46</f>
        <v>833</v>
      </c>
      <c r="AM48" s="53">
        <f>'2.測定データ貼付け用シート'!AT46</f>
        <v>830</v>
      </c>
      <c r="AN48" s="46">
        <f>'2.測定データ貼付け用シート'!Z46</f>
        <v>829</v>
      </c>
      <c r="AO48" s="29">
        <f>'2.測定データ貼付け用シート'!AJ46</f>
        <v>833</v>
      </c>
      <c r="AP48" s="33">
        <f>'2.測定データ貼付け用シート'!Q46</f>
        <v>829</v>
      </c>
      <c r="AQ48" s="53">
        <f>'2.測定データ貼付け用シート'!AS46</f>
        <v>840</v>
      </c>
      <c r="AR48" s="46">
        <f>'2.測定データ貼付け用シート'!AA46</f>
        <v>818</v>
      </c>
      <c r="AS48" s="29">
        <f>'2.測定データ貼付け用シート'!AI46</f>
        <v>835</v>
      </c>
      <c r="AT48" s="33">
        <f>'2.測定データ貼付け用シート'!R46</f>
        <v>831</v>
      </c>
      <c r="AU48" s="53">
        <f>'2.測定データ貼付け用シート'!AR46</f>
        <v>834</v>
      </c>
      <c r="AV48" s="46">
        <f>'2.測定データ貼付け用シート'!AB46</f>
        <v>826</v>
      </c>
      <c r="AW48" s="29">
        <f>'2.測定データ貼付け用シート'!AH46</f>
        <v>844</v>
      </c>
      <c r="AX48" s="33">
        <f>'2.測定データ貼付け用シート'!S46</f>
        <v>818</v>
      </c>
      <c r="AY48" s="53">
        <f>'2.測定データ貼付け用シート'!AQ46</f>
        <v>845</v>
      </c>
      <c r="AZ48" s="46">
        <f>'2.測定データ貼付け用シート'!AC46</f>
        <v>828</v>
      </c>
      <c r="BA48" s="29">
        <f>'2.測定データ貼付け用シート'!AG46</f>
        <v>853</v>
      </c>
      <c r="BB48" s="33">
        <f>'2.測定データ貼付け用シート'!T46</f>
        <v>827</v>
      </c>
      <c r="BC48" s="53">
        <f>'2.測定データ貼付け用シート'!AP46</f>
        <v>831</v>
      </c>
      <c r="BD48" s="46">
        <f>'2.測定データ貼付け用シート'!AD46</f>
        <v>827</v>
      </c>
      <c r="BE48" s="29">
        <f>'2.測定データ貼付け用シート'!AF46</f>
        <v>858</v>
      </c>
      <c r="BF48" s="33">
        <f>'2.測定データ貼付け用シート'!U46</f>
        <v>824</v>
      </c>
      <c r="BG48" s="53">
        <f>'2.測定データ貼付け用シート'!AE46</f>
        <v>826</v>
      </c>
      <c r="BH48" s="46">
        <f>'2.測定データ貼付け用シート'!AO46</f>
        <v>1117</v>
      </c>
      <c r="BI48" s="29">
        <f>'2.測定データ貼付け用シート'!AY46</f>
        <v>862</v>
      </c>
    </row>
    <row r="49" spans="1:61" ht="13.5">
      <c r="A49" s="6">
        <v>84</v>
      </c>
      <c r="B49" s="26">
        <f>'2.測定データ貼付け用シート'!B47</f>
        <v>838</v>
      </c>
      <c r="C49" s="27">
        <f>'2.測定データ貼付け用シート'!K47</f>
        <v>815</v>
      </c>
      <c r="D49" s="28">
        <f>'2.測定データ貼付け用シート'!AZ47</f>
        <v>830</v>
      </c>
      <c r="E49" s="29">
        <f>'2.測定データ貼付け用シート'!BI47</f>
        <v>825</v>
      </c>
      <c r="F49" s="32">
        <f>'2.測定データ貼付け用シート'!F47</f>
        <v>880</v>
      </c>
      <c r="G49" s="27">
        <f>'2.測定データ貼付け用シート'!G47</f>
        <v>883</v>
      </c>
      <c r="H49" s="27">
        <f>'2.測定データ貼付け用シート'!BD47</f>
        <v>888</v>
      </c>
      <c r="I49" s="27">
        <f>'2.測定データ貼付け用シート'!BE47</f>
        <v>876</v>
      </c>
      <c r="J49" s="27">
        <f>'2.測定データ貼付け用シート'!E47</f>
        <v>930</v>
      </c>
      <c r="K49" s="27">
        <f>'2.測定データ貼付け用シート'!H47</f>
        <v>913</v>
      </c>
      <c r="L49" s="27">
        <f>'2.測定データ貼付け用シート'!BC47</f>
        <v>948</v>
      </c>
      <c r="M49" s="27">
        <f>'2.測定データ貼付け用シート'!BF47</f>
        <v>935</v>
      </c>
      <c r="N49" s="27">
        <f>'2.測定データ貼付け用シート'!D47</f>
        <v>1046</v>
      </c>
      <c r="O49" s="27">
        <f>'2.測定データ貼付け用シート'!I47</f>
        <v>1044</v>
      </c>
      <c r="P49" s="27">
        <f>'2.測定データ貼付け用シート'!BB47</f>
        <v>1104</v>
      </c>
      <c r="Q49" s="27">
        <f>'2.測定データ貼付け用シート'!BG47</f>
        <v>1032</v>
      </c>
      <c r="R49" s="27">
        <f>'2.測定データ貼付け用シート'!C47</f>
        <v>1479</v>
      </c>
      <c r="S49" s="27">
        <f>'2.測定データ貼付け用シート'!J47</f>
        <v>1314</v>
      </c>
      <c r="T49" s="27">
        <f>'2.測定データ貼付け用シート'!BA47</f>
        <v>1724</v>
      </c>
      <c r="U49" s="243">
        <f>'2.測定データ貼付け用シート'!BH47</f>
        <v>1483</v>
      </c>
      <c r="V49" s="33">
        <f>'2.測定データ貼付け用シート'!L47</f>
        <v>3015</v>
      </c>
      <c r="W49" s="53">
        <f>'2.測定データ貼付け用シート'!AX47</f>
        <v>2767</v>
      </c>
      <c r="X49" s="46">
        <f>'2.測定データ貼付け用シート'!V47</f>
        <v>1600</v>
      </c>
      <c r="Y49" s="29">
        <f>'2.測定データ貼付け用シート'!AN47</f>
        <v>1399</v>
      </c>
      <c r="Z49" s="33">
        <f>'2.測定データ貼付け用シート'!M47</f>
        <v>3039</v>
      </c>
      <c r="AA49" s="53">
        <f>'2.測定データ貼付け用シート'!AW47</f>
        <v>2881</v>
      </c>
      <c r="AB49" s="46">
        <f>'2.測定データ貼付け用シート'!W47</f>
        <v>1696</v>
      </c>
      <c r="AC49" s="29">
        <f>'2.測定データ貼付け用シート'!AM47</f>
        <v>1754</v>
      </c>
      <c r="AD49" s="33">
        <f>'2.測定データ貼付け用シート'!N47</f>
        <v>819</v>
      </c>
      <c r="AE49" s="53">
        <f>'2.測定データ貼付け用シート'!AV47</f>
        <v>824</v>
      </c>
      <c r="AF49" s="46">
        <f>'2.測定データ貼付け用シート'!X47</f>
        <v>844</v>
      </c>
      <c r="AG49" s="29">
        <f>'2.測定データ貼付け用シート'!AL47</f>
        <v>833</v>
      </c>
      <c r="AH49" s="33">
        <f>'2.測定データ貼付け用シート'!O47</f>
        <v>838</v>
      </c>
      <c r="AI49" s="53">
        <f>'2.測定データ貼付け用シート'!AU47</f>
        <v>823</v>
      </c>
      <c r="AJ49" s="46">
        <f>'2.測定データ貼付け用シート'!Y47</f>
        <v>824</v>
      </c>
      <c r="AK49" s="29">
        <f>'2.測定データ貼付け用シート'!AK47</f>
        <v>818</v>
      </c>
      <c r="AL49" s="33">
        <f>'2.測定データ貼付け用シート'!P47</f>
        <v>828</v>
      </c>
      <c r="AM49" s="53">
        <f>'2.測定データ貼付け用シート'!AT47</f>
        <v>830</v>
      </c>
      <c r="AN49" s="46">
        <f>'2.測定データ貼付け用シート'!Z47</f>
        <v>823</v>
      </c>
      <c r="AO49" s="29">
        <f>'2.測定データ貼付け用シート'!AJ47</f>
        <v>829</v>
      </c>
      <c r="AP49" s="33">
        <f>'2.測定データ貼付け用シート'!Q47</f>
        <v>825</v>
      </c>
      <c r="AQ49" s="53">
        <f>'2.測定データ貼付け用シート'!AS47</f>
        <v>835</v>
      </c>
      <c r="AR49" s="46">
        <f>'2.測定データ貼付け用シート'!AA47</f>
        <v>821</v>
      </c>
      <c r="AS49" s="29">
        <f>'2.測定データ貼付け用シート'!AI47</f>
        <v>832</v>
      </c>
      <c r="AT49" s="33">
        <f>'2.測定データ貼付け用シート'!R47</f>
        <v>825</v>
      </c>
      <c r="AU49" s="53">
        <f>'2.測定データ貼付け用シート'!AR47</f>
        <v>834</v>
      </c>
      <c r="AV49" s="46">
        <f>'2.測定データ貼付け用シート'!AB47</f>
        <v>825</v>
      </c>
      <c r="AW49" s="29">
        <f>'2.測定データ貼付け用シート'!AH47</f>
        <v>840</v>
      </c>
      <c r="AX49" s="33">
        <f>'2.測定データ貼付け用シート'!S47</f>
        <v>815</v>
      </c>
      <c r="AY49" s="53">
        <f>'2.測定データ貼付け用シート'!AQ47</f>
        <v>846</v>
      </c>
      <c r="AZ49" s="46">
        <f>'2.測定データ貼付け用シート'!AC47</f>
        <v>825</v>
      </c>
      <c r="BA49" s="29">
        <f>'2.測定データ貼付け用シート'!AG47</f>
        <v>852</v>
      </c>
      <c r="BB49" s="33">
        <f>'2.測定データ貼付け用シート'!T47</f>
        <v>819</v>
      </c>
      <c r="BC49" s="53">
        <f>'2.測定データ貼付け用シート'!AP47</f>
        <v>818</v>
      </c>
      <c r="BD49" s="46">
        <f>'2.測定データ貼付け用シート'!AD47</f>
        <v>825</v>
      </c>
      <c r="BE49" s="29">
        <f>'2.測定データ貼付け用シート'!AF47</f>
        <v>849</v>
      </c>
      <c r="BF49" s="33">
        <f>'2.測定データ貼付け用シート'!U47</f>
        <v>820</v>
      </c>
      <c r="BG49" s="53">
        <f>'2.測定データ貼付け用シート'!AE47</f>
        <v>827</v>
      </c>
      <c r="BH49" s="46">
        <f>'2.測定データ貼付け用シート'!AO47</f>
        <v>1041</v>
      </c>
      <c r="BI49" s="29">
        <f>'2.測定データ貼付け用シート'!AY47</f>
        <v>853</v>
      </c>
    </row>
    <row r="50" spans="1:61" ht="13.5">
      <c r="A50" s="6">
        <v>86</v>
      </c>
      <c r="B50" s="26">
        <f>'2.測定データ貼付け用シート'!B48</f>
        <v>834</v>
      </c>
      <c r="C50" s="27">
        <f>'2.測定データ貼付け用シート'!K48</f>
        <v>812</v>
      </c>
      <c r="D50" s="28">
        <f>'2.測定データ貼付け用シート'!AZ48</f>
        <v>823</v>
      </c>
      <c r="E50" s="29">
        <f>'2.測定データ貼付け用シート'!BI48</f>
        <v>825</v>
      </c>
      <c r="F50" s="32">
        <f>'2.測定データ貼付け用シート'!F48</f>
        <v>861</v>
      </c>
      <c r="G50" s="27">
        <f>'2.測定データ貼付け用シート'!G48</f>
        <v>871</v>
      </c>
      <c r="H50" s="27">
        <f>'2.測定データ貼付け用シート'!BD48</f>
        <v>876</v>
      </c>
      <c r="I50" s="27">
        <f>'2.測定データ貼付け用シート'!BE48</f>
        <v>858</v>
      </c>
      <c r="J50" s="27">
        <f>'2.測定データ貼付け用シート'!E48</f>
        <v>903</v>
      </c>
      <c r="K50" s="27">
        <f>'2.測定データ貼付け用シート'!H48</f>
        <v>889</v>
      </c>
      <c r="L50" s="27">
        <f>'2.測定データ貼付け用シート'!BC48</f>
        <v>925</v>
      </c>
      <c r="M50" s="27">
        <f>'2.測定データ貼付け用シート'!BF48</f>
        <v>922</v>
      </c>
      <c r="N50" s="27">
        <f>'2.測定データ貼付け用シート'!D48</f>
        <v>1001</v>
      </c>
      <c r="O50" s="27">
        <f>'2.測定データ貼付け用シート'!I48</f>
        <v>995</v>
      </c>
      <c r="P50" s="27">
        <f>'2.測定データ貼付け用シート'!BB48</f>
        <v>1047</v>
      </c>
      <c r="Q50" s="27">
        <f>'2.測定データ貼付け用シート'!BG48</f>
        <v>988</v>
      </c>
      <c r="R50" s="27">
        <f>'2.測定データ貼付け用シート'!C48</f>
        <v>1305</v>
      </c>
      <c r="S50" s="27">
        <f>'2.測定データ貼付け用シート'!J48</f>
        <v>1176</v>
      </c>
      <c r="T50" s="27">
        <f>'2.測定データ貼付け用シート'!BA48</f>
        <v>1510</v>
      </c>
      <c r="U50" s="243">
        <f>'2.測定データ貼付け用シート'!BH48</f>
        <v>1315</v>
      </c>
      <c r="V50" s="33">
        <f>'2.測定データ貼付け用シート'!L48</f>
        <v>2845</v>
      </c>
      <c r="W50" s="53">
        <f>'2.測定データ貼付け用シート'!AX48</f>
        <v>2593</v>
      </c>
      <c r="X50" s="46">
        <f>'2.測定データ貼付け用シート'!V48</f>
        <v>1498</v>
      </c>
      <c r="Y50" s="29">
        <f>'2.測定データ貼付け用シート'!AN48</f>
        <v>1318</v>
      </c>
      <c r="Z50" s="33">
        <f>'2.測定データ貼付け用シート'!M48</f>
        <v>2875</v>
      </c>
      <c r="AA50" s="53">
        <f>'2.測定データ貼付け用シート'!AW48</f>
        <v>2730</v>
      </c>
      <c r="AB50" s="46">
        <f>'2.測定データ貼付け用シート'!W48</f>
        <v>1595</v>
      </c>
      <c r="AC50" s="29">
        <f>'2.測定データ貼付け用シート'!AM48</f>
        <v>1642</v>
      </c>
      <c r="AD50" s="33">
        <f>'2.測定データ貼付け用シート'!N48</f>
        <v>815</v>
      </c>
      <c r="AE50" s="53">
        <f>'2.測定データ貼付け用シート'!AV48</f>
        <v>827</v>
      </c>
      <c r="AF50" s="46">
        <f>'2.測定データ貼付け用シート'!X48</f>
        <v>838</v>
      </c>
      <c r="AG50" s="29">
        <f>'2.測定データ貼付け用シート'!AL48</f>
        <v>837</v>
      </c>
      <c r="AH50" s="33">
        <f>'2.測定データ貼付け用シート'!O48</f>
        <v>824</v>
      </c>
      <c r="AI50" s="53">
        <f>'2.測定データ貼付け用シート'!AU48</f>
        <v>821</v>
      </c>
      <c r="AJ50" s="46">
        <f>'2.測定データ貼付け用シート'!Y48</f>
        <v>824</v>
      </c>
      <c r="AK50" s="29">
        <f>'2.測定データ貼付け用シート'!AK48</f>
        <v>817</v>
      </c>
      <c r="AL50" s="33">
        <f>'2.測定データ貼付け用シート'!P48</f>
        <v>822</v>
      </c>
      <c r="AM50" s="53">
        <f>'2.測定データ貼付け用シート'!AT48</f>
        <v>829</v>
      </c>
      <c r="AN50" s="46">
        <f>'2.測定データ貼付け用シート'!Z48</f>
        <v>820</v>
      </c>
      <c r="AO50" s="29">
        <f>'2.測定データ貼付け用シート'!AJ48</f>
        <v>830</v>
      </c>
      <c r="AP50" s="33">
        <f>'2.測定データ貼付け用シート'!Q48</f>
        <v>822</v>
      </c>
      <c r="AQ50" s="53">
        <f>'2.測定データ貼付け用シート'!AS48</f>
        <v>833</v>
      </c>
      <c r="AR50" s="46">
        <f>'2.測定データ貼付け用シート'!AA48</f>
        <v>814</v>
      </c>
      <c r="AS50" s="29">
        <f>'2.測定データ貼付け用シート'!AI48</f>
        <v>833</v>
      </c>
      <c r="AT50" s="33">
        <f>'2.測定データ貼付け用シート'!R48</f>
        <v>829</v>
      </c>
      <c r="AU50" s="53">
        <f>'2.測定データ貼付け用シート'!AR48</f>
        <v>830</v>
      </c>
      <c r="AV50" s="46">
        <f>'2.測定データ貼付け用シート'!AB48</f>
        <v>822</v>
      </c>
      <c r="AW50" s="29">
        <f>'2.測定データ貼付け用シート'!AH48</f>
        <v>842</v>
      </c>
      <c r="AX50" s="33">
        <f>'2.測定データ貼付け用シート'!S48</f>
        <v>812</v>
      </c>
      <c r="AY50" s="53">
        <f>'2.測定データ貼付け用シート'!AQ48</f>
        <v>837</v>
      </c>
      <c r="AZ50" s="46">
        <f>'2.測定データ貼付け用シート'!AC48</f>
        <v>814</v>
      </c>
      <c r="BA50" s="29">
        <f>'2.測定データ貼付け用シート'!AG48</f>
        <v>843</v>
      </c>
      <c r="BB50" s="33">
        <f>'2.測定データ貼付け用シート'!T48</f>
        <v>822</v>
      </c>
      <c r="BC50" s="53">
        <f>'2.測定データ貼付け用シート'!AP48</f>
        <v>817</v>
      </c>
      <c r="BD50" s="46">
        <f>'2.測定データ貼付け用シート'!AD48</f>
        <v>818</v>
      </c>
      <c r="BE50" s="29">
        <f>'2.測定データ貼付け用シート'!AF48</f>
        <v>849</v>
      </c>
      <c r="BF50" s="33">
        <f>'2.測定データ貼付け用シート'!U48</f>
        <v>820</v>
      </c>
      <c r="BG50" s="53">
        <f>'2.測定データ貼付け用シート'!AE48</f>
        <v>812</v>
      </c>
      <c r="BH50" s="46">
        <f>'2.測定データ貼付け用シート'!AO48</f>
        <v>992</v>
      </c>
      <c r="BI50" s="29">
        <f>'2.測定データ貼付け用シート'!AY48</f>
        <v>840</v>
      </c>
    </row>
    <row r="51" spans="1:61" ht="13.5">
      <c r="A51" s="6">
        <v>88</v>
      </c>
      <c r="B51" s="26">
        <f>'2.測定データ貼付け用シート'!B49</f>
        <v>831</v>
      </c>
      <c r="C51" s="27">
        <f>'2.測定データ貼付け用シート'!K49</f>
        <v>811</v>
      </c>
      <c r="D51" s="28">
        <f>'2.測定データ貼付け用シート'!AZ49</f>
        <v>823</v>
      </c>
      <c r="E51" s="29">
        <f>'2.測定データ貼付け用シート'!BI49</f>
        <v>819</v>
      </c>
      <c r="F51" s="32">
        <f>'2.測定データ貼付け用シート'!F49</f>
        <v>853</v>
      </c>
      <c r="G51" s="27">
        <f>'2.測定データ貼付け用シート'!G49</f>
        <v>857</v>
      </c>
      <c r="H51" s="27">
        <f>'2.測定データ貼付け用シート'!BD49</f>
        <v>867</v>
      </c>
      <c r="I51" s="27">
        <f>'2.測定データ貼付け用シート'!BE49</f>
        <v>851</v>
      </c>
      <c r="J51" s="27">
        <f>'2.測定データ貼付け用シート'!E49</f>
        <v>888</v>
      </c>
      <c r="K51" s="27">
        <f>'2.測定データ貼付け用シート'!H49</f>
        <v>876</v>
      </c>
      <c r="L51" s="27">
        <f>'2.測定データ貼付け用シート'!BC49</f>
        <v>901</v>
      </c>
      <c r="M51" s="27">
        <f>'2.測定データ貼付け用シート'!BF49</f>
        <v>900</v>
      </c>
      <c r="N51" s="27">
        <f>'2.測定データ貼付け用シート'!D49</f>
        <v>961</v>
      </c>
      <c r="O51" s="27">
        <f>'2.測定データ貼付け用シート'!I49</f>
        <v>956</v>
      </c>
      <c r="P51" s="27">
        <f>'2.測定データ貼付け用シート'!BB49</f>
        <v>1005</v>
      </c>
      <c r="Q51" s="27">
        <f>'2.測定データ貼付け用シート'!BG49</f>
        <v>953</v>
      </c>
      <c r="R51" s="27">
        <f>'2.測定データ貼付け用シート'!C49</f>
        <v>1184</v>
      </c>
      <c r="S51" s="27">
        <f>'2.測定データ貼付け用シート'!J49</f>
        <v>1082</v>
      </c>
      <c r="T51" s="27">
        <f>'2.測定データ貼付け用シート'!BA49</f>
        <v>1336</v>
      </c>
      <c r="U51" s="243">
        <f>'2.測定データ貼付け用シート'!BH49</f>
        <v>1186</v>
      </c>
      <c r="V51" s="33">
        <f>'2.測定データ貼付け用シート'!L49</f>
        <v>2681</v>
      </c>
      <c r="W51" s="53">
        <f>'2.測定データ貼付け用シート'!AX49</f>
        <v>2459</v>
      </c>
      <c r="X51" s="28">
        <f>'2.測定データ貼付け用シート'!V49</f>
        <v>1411</v>
      </c>
      <c r="Y51" s="29">
        <f>'2.測定データ貼付け用シート'!AN49</f>
        <v>1248</v>
      </c>
      <c r="Z51" s="33">
        <f>'2.測定データ貼付け用シート'!M49</f>
        <v>2741</v>
      </c>
      <c r="AA51" s="53">
        <f>'2.測定データ貼付け用シート'!AW49</f>
        <v>2591</v>
      </c>
      <c r="AB51" s="28">
        <f>'2.測定データ貼付け用シート'!W49</f>
        <v>1499</v>
      </c>
      <c r="AC51" s="29">
        <f>'2.測定データ貼付け用シート'!AM49</f>
        <v>1547</v>
      </c>
      <c r="AD51" s="33">
        <f>'2.測定データ貼付け用シート'!N49</f>
        <v>812</v>
      </c>
      <c r="AE51" s="53">
        <f>'2.測定データ貼付け用シート'!AV49</f>
        <v>825</v>
      </c>
      <c r="AF51" s="28">
        <f>'2.測定データ貼付け用シート'!X49</f>
        <v>833</v>
      </c>
      <c r="AG51" s="29">
        <f>'2.測定データ貼付け用シート'!AL49</f>
        <v>829</v>
      </c>
      <c r="AH51" s="33">
        <f>'2.測定データ貼付け用シート'!O49</f>
        <v>825</v>
      </c>
      <c r="AI51" s="53">
        <f>'2.測定データ貼付け用シート'!AU49</f>
        <v>812</v>
      </c>
      <c r="AJ51" s="28">
        <f>'2.測定データ貼付け用シート'!Y49</f>
        <v>820</v>
      </c>
      <c r="AK51" s="29">
        <f>'2.測定データ貼付け用シート'!AK49</f>
        <v>820</v>
      </c>
      <c r="AL51" s="33">
        <f>'2.測定データ貼付け用シート'!P49</f>
        <v>822</v>
      </c>
      <c r="AM51" s="53">
        <f>'2.測定データ貼付け用シート'!AT49</f>
        <v>827</v>
      </c>
      <c r="AN51" s="28">
        <f>'2.測定データ貼付け用シート'!Z49</f>
        <v>823</v>
      </c>
      <c r="AO51" s="29">
        <f>'2.測定データ貼付け用シート'!AJ49</f>
        <v>826</v>
      </c>
      <c r="AP51" s="33">
        <f>'2.測定データ貼付け用シート'!Q49</f>
        <v>821</v>
      </c>
      <c r="AQ51" s="53">
        <f>'2.測定データ貼付け用シート'!AS49</f>
        <v>828</v>
      </c>
      <c r="AR51" s="28">
        <f>'2.測定データ貼付け用シート'!AA49</f>
        <v>813</v>
      </c>
      <c r="AS51" s="29">
        <f>'2.測定データ貼付け用シート'!AI49</f>
        <v>830</v>
      </c>
      <c r="AT51" s="33">
        <f>'2.測定データ貼付け用シート'!R49</f>
        <v>825</v>
      </c>
      <c r="AU51" s="53">
        <f>'2.測定データ貼付け用シート'!AR49</f>
        <v>826</v>
      </c>
      <c r="AV51" s="28">
        <f>'2.測定データ貼付け用シート'!AB49</f>
        <v>821</v>
      </c>
      <c r="AW51" s="29">
        <f>'2.測定データ貼付け用シート'!AH49</f>
        <v>836</v>
      </c>
      <c r="AX51" s="33">
        <f>'2.測定データ貼付け用シート'!S49</f>
        <v>808</v>
      </c>
      <c r="AY51" s="53">
        <f>'2.測定データ貼付け用シート'!AQ49</f>
        <v>840</v>
      </c>
      <c r="AZ51" s="28">
        <f>'2.測定データ貼付け用シート'!AC49</f>
        <v>821</v>
      </c>
      <c r="BA51" s="29">
        <f>'2.測定データ貼付け用シート'!AG49</f>
        <v>835</v>
      </c>
      <c r="BB51" s="33">
        <f>'2.測定データ貼付け用シート'!T49</f>
        <v>812</v>
      </c>
      <c r="BC51" s="53">
        <f>'2.測定データ貼付け用シート'!AP49</f>
        <v>818</v>
      </c>
      <c r="BD51" s="28">
        <f>'2.測定データ貼付け用シート'!AD49</f>
        <v>819</v>
      </c>
      <c r="BE51" s="29">
        <f>'2.測定データ貼付け用シート'!AF49</f>
        <v>844</v>
      </c>
      <c r="BF51" s="33">
        <f>'2.測定データ貼付け用シート'!U49</f>
        <v>823</v>
      </c>
      <c r="BG51" s="53">
        <f>'2.測定データ貼付け用シート'!AE49</f>
        <v>826</v>
      </c>
      <c r="BH51" s="28">
        <f>'2.測定データ貼付け用シート'!AO49</f>
        <v>957</v>
      </c>
      <c r="BI51" s="29">
        <f>'2.測定データ貼付け用シート'!AY49</f>
        <v>830</v>
      </c>
    </row>
    <row r="52" spans="1:61" ht="13.5">
      <c r="A52" s="6">
        <v>90</v>
      </c>
      <c r="B52" s="26">
        <f>'2.測定データ貼付け用シート'!B50</f>
        <v>825</v>
      </c>
      <c r="C52" s="27">
        <f>'2.測定データ貼付け用シート'!K50</f>
        <v>812</v>
      </c>
      <c r="D52" s="28">
        <f>'2.測定データ貼付け用シート'!AZ50</f>
        <v>826</v>
      </c>
      <c r="E52" s="29">
        <f>'2.測定データ貼付け用シート'!BI50</f>
        <v>813</v>
      </c>
      <c r="F52" s="32">
        <f>'2.測定データ貼付け用シート'!F50</f>
        <v>849</v>
      </c>
      <c r="G52" s="27">
        <f>'2.測定データ貼付け用シート'!G50</f>
        <v>846</v>
      </c>
      <c r="H52" s="27">
        <f>'2.測定データ貼付け用シート'!BD50</f>
        <v>865</v>
      </c>
      <c r="I52" s="27">
        <f>'2.測定データ貼付け用シート'!BE50</f>
        <v>846</v>
      </c>
      <c r="J52" s="27">
        <f>'2.測定データ貼付け用シート'!E50</f>
        <v>874</v>
      </c>
      <c r="K52" s="27">
        <f>'2.測定データ貼付け用シート'!H50</f>
        <v>868</v>
      </c>
      <c r="L52" s="27">
        <f>'2.測定データ貼付け用シート'!BC50</f>
        <v>884</v>
      </c>
      <c r="M52" s="27">
        <f>'2.測定データ貼付け用シート'!BF50</f>
        <v>885</v>
      </c>
      <c r="N52" s="27">
        <f>'2.測定データ貼付け用シート'!D50</f>
        <v>931</v>
      </c>
      <c r="O52" s="27">
        <f>'2.測定データ貼付け用シート'!I50</f>
        <v>925</v>
      </c>
      <c r="P52" s="27">
        <f>'2.測定データ貼付け用シート'!BB50</f>
        <v>962</v>
      </c>
      <c r="Q52" s="27">
        <f>'2.測定データ貼付け用シート'!BG50</f>
        <v>928</v>
      </c>
      <c r="R52" s="27">
        <f>'2.測定データ貼付け用シート'!C50</f>
        <v>1077</v>
      </c>
      <c r="S52" s="27">
        <f>'2.測定データ貼付け用シート'!J50</f>
        <v>1007</v>
      </c>
      <c r="T52" s="27">
        <f>'2.測定データ貼付け用シート'!BA50</f>
        <v>1214</v>
      </c>
      <c r="U52" s="243">
        <f>'2.測定データ貼付け用シート'!BH50</f>
        <v>1088</v>
      </c>
      <c r="V52" s="32">
        <f>'2.測定データ貼付け用シート'!L50</f>
        <v>2530</v>
      </c>
      <c r="W52" s="286">
        <f>'2.測定データ貼付け用シート'!AX50</f>
        <v>2321</v>
      </c>
      <c r="X52" s="27">
        <f>'2.測定データ貼付け用シート'!V50</f>
        <v>1341</v>
      </c>
      <c r="Y52" s="287">
        <f>'2.測定データ貼付け用シート'!AN50</f>
        <v>1186</v>
      </c>
      <c r="Z52" s="32">
        <f>'2.測定データ貼付け用シート'!M50</f>
        <v>2587</v>
      </c>
      <c r="AA52" s="286">
        <f>'2.測定データ貼付け用シート'!AW50</f>
        <v>2460</v>
      </c>
      <c r="AB52" s="27">
        <f>'2.測定データ貼付け用シート'!W50</f>
        <v>1416</v>
      </c>
      <c r="AC52" s="287">
        <f>'2.測定データ貼付け用シート'!AM50</f>
        <v>1441</v>
      </c>
      <c r="AD52" s="32">
        <f>'2.測定データ貼付け用シート'!N50</f>
        <v>810</v>
      </c>
      <c r="AE52" s="286">
        <f>'2.測定データ貼付け用シート'!AV50</f>
        <v>818</v>
      </c>
      <c r="AF52" s="27">
        <f>'2.測定データ貼付け用シート'!X50</f>
        <v>836</v>
      </c>
      <c r="AG52" s="287">
        <f>'2.測定データ貼付け用シート'!AL50</f>
        <v>823</v>
      </c>
      <c r="AH52" s="32">
        <f>'2.測定データ貼付け用シート'!O50</f>
        <v>827</v>
      </c>
      <c r="AI52" s="286">
        <f>'2.測定データ貼付け用シート'!AU50</f>
        <v>813</v>
      </c>
      <c r="AJ52" s="27">
        <f>'2.測定データ貼付け用シート'!Y50</f>
        <v>823</v>
      </c>
      <c r="AK52" s="287">
        <f>'2.測定データ貼付け用シート'!AK50</f>
        <v>821</v>
      </c>
      <c r="AL52" s="32">
        <f>'2.測定データ貼付け用シート'!P50</f>
        <v>819</v>
      </c>
      <c r="AM52" s="286">
        <f>'2.測定データ貼付け用シート'!AT50</f>
        <v>827</v>
      </c>
      <c r="AN52" s="27">
        <f>'2.測定データ貼付け用シート'!Z50</f>
        <v>823</v>
      </c>
      <c r="AO52" s="287">
        <f>'2.測定データ貼付け用シート'!AJ50</f>
        <v>824</v>
      </c>
      <c r="AP52" s="32">
        <f>'2.測定データ貼付け用シート'!Q50</f>
        <v>812</v>
      </c>
      <c r="AQ52" s="286">
        <f>'2.測定データ貼付け用シート'!AS50</f>
        <v>829</v>
      </c>
      <c r="AR52" s="27">
        <f>'2.測定データ貼付け用シート'!AA50</f>
        <v>810</v>
      </c>
      <c r="AS52" s="287">
        <f>'2.測定データ貼付け用シート'!AI50</f>
        <v>828</v>
      </c>
      <c r="AT52" s="32">
        <f>'2.測定データ貼付け用シート'!R50</f>
        <v>821</v>
      </c>
      <c r="AU52" s="286">
        <f>'2.測定データ貼付け用シート'!AR50</f>
        <v>829</v>
      </c>
      <c r="AV52" s="27">
        <f>'2.測定データ貼付け用シート'!AB50</f>
        <v>814</v>
      </c>
      <c r="AW52" s="287">
        <f>'2.測定データ貼付け用シート'!AH50</f>
        <v>835</v>
      </c>
      <c r="AX52" s="32">
        <f>'2.測定データ貼付け用シート'!S50</f>
        <v>810</v>
      </c>
      <c r="AY52" s="286">
        <f>'2.測定データ貼付け用シート'!AQ50</f>
        <v>834</v>
      </c>
      <c r="AZ52" s="27">
        <f>'2.測定データ貼付け用シート'!AC50</f>
        <v>815</v>
      </c>
      <c r="BA52" s="287">
        <f>'2.測定データ貼付け用シート'!AG50</f>
        <v>836</v>
      </c>
      <c r="BB52" s="32">
        <f>'2.測定データ貼付け用シート'!T50</f>
        <v>817</v>
      </c>
      <c r="BC52" s="286">
        <f>'2.測定データ貼付け用シート'!AP50</f>
        <v>814</v>
      </c>
      <c r="BD52" s="27">
        <f>'2.測定データ貼付け用シート'!AD50</f>
        <v>821</v>
      </c>
      <c r="BE52" s="287">
        <f>'2.測定データ貼付け用シート'!AF50</f>
        <v>846</v>
      </c>
      <c r="BF52" s="32">
        <f>'2.測定データ貼付け用シート'!U50</f>
        <v>811</v>
      </c>
      <c r="BG52" s="286">
        <f>'2.測定データ貼付け用シート'!AE50</f>
        <v>815</v>
      </c>
      <c r="BH52" s="27">
        <f>'2.測定データ貼付け用シート'!AO50</f>
        <v>925</v>
      </c>
      <c r="BI52" s="287">
        <f>'2.測定データ貼付け用シート'!AY50</f>
        <v>827</v>
      </c>
    </row>
    <row r="53" spans="1:61" ht="13.5">
      <c r="A53" s="6">
        <v>92</v>
      </c>
      <c r="B53" s="26">
        <f>'2.測定データ貼付け用シート'!B51</f>
        <v>827</v>
      </c>
      <c r="C53" s="27">
        <f>'2.測定データ貼付け用シート'!K51</f>
        <v>811</v>
      </c>
      <c r="D53" s="28">
        <f>'2.測定データ貼付け用シート'!AZ51</f>
        <v>820</v>
      </c>
      <c r="E53" s="29">
        <f>'2.測定データ貼付け用シート'!BI51</f>
        <v>817</v>
      </c>
      <c r="F53" s="32">
        <f>'2.測定データ貼付け用シート'!F51</f>
        <v>845</v>
      </c>
      <c r="G53" s="27">
        <f>'2.測定データ貼付け用シート'!G51</f>
        <v>842</v>
      </c>
      <c r="H53" s="27">
        <f>'2.測定データ貼付け用シート'!BD51</f>
        <v>859</v>
      </c>
      <c r="I53" s="27">
        <f>'2.測定データ貼付け用シート'!BE51</f>
        <v>842</v>
      </c>
      <c r="J53" s="27">
        <f>'2.測定データ貼付け用シート'!E51</f>
        <v>868</v>
      </c>
      <c r="K53" s="27">
        <f>'2.測定データ貼付け用シート'!H51</f>
        <v>855</v>
      </c>
      <c r="L53" s="27">
        <f>'2.測定データ貼付け用シート'!BC51</f>
        <v>879</v>
      </c>
      <c r="M53" s="27">
        <f>'2.測定データ貼付け用シート'!BF51</f>
        <v>875</v>
      </c>
      <c r="N53" s="27">
        <f>'2.測定データ貼付け用シート'!D51</f>
        <v>912</v>
      </c>
      <c r="O53" s="27">
        <f>'2.測定データ貼付け用シート'!I51</f>
        <v>897</v>
      </c>
      <c r="P53" s="27">
        <f>'2.測定データ貼付け用シート'!BB51</f>
        <v>934</v>
      </c>
      <c r="Q53" s="27">
        <f>'2.測定データ貼付け用シート'!BG51</f>
        <v>905</v>
      </c>
      <c r="R53" s="27">
        <f>'2.測定データ貼付け用シート'!C51</f>
        <v>1003</v>
      </c>
      <c r="S53" s="27">
        <f>'2.測定データ貼付け用シート'!J51</f>
        <v>945</v>
      </c>
      <c r="T53" s="27">
        <f>'2.測定データ貼付け用シート'!BA51</f>
        <v>1106</v>
      </c>
      <c r="U53" s="243">
        <f>'2.測定データ貼付け用シート'!BH51</f>
        <v>1013</v>
      </c>
      <c r="V53" s="33">
        <f>'2.測定データ貼付け用シート'!L51</f>
        <v>2397</v>
      </c>
      <c r="W53" s="53">
        <f>'2.測定データ貼付け用シート'!AX51</f>
        <v>2187</v>
      </c>
      <c r="X53" s="28">
        <f>'2.測定データ貼付け用シート'!V51</f>
        <v>1264</v>
      </c>
      <c r="Y53" s="29">
        <f>'2.測定データ貼付け用シート'!AN51</f>
        <v>1136</v>
      </c>
      <c r="Z53" s="33">
        <f>'2.測定データ貼付け用シート'!M51</f>
        <v>2469</v>
      </c>
      <c r="AA53" s="53">
        <f>'2.測定データ貼付け用シート'!AW51</f>
        <v>2343</v>
      </c>
      <c r="AB53" s="28">
        <f>'2.測定データ貼付け用シート'!W51</f>
        <v>1336</v>
      </c>
      <c r="AC53" s="29">
        <f>'2.測定データ貼付け用シート'!AM51</f>
        <v>1372</v>
      </c>
      <c r="AD53" s="33">
        <f>'2.測定データ貼付け用シート'!N51</f>
        <v>812</v>
      </c>
      <c r="AE53" s="53">
        <f>'2.測定データ貼付け用シート'!AV51</f>
        <v>817</v>
      </c>
      <c r="AF53" s="28">
        <f>'2.測定データ貼付け用シート'!X51</f>
        <v>829</v>
      </c>
      <c r="AG53" s="29">
        <f>'2.測定データ貼付け用シート'!AL51</f>
        <v>828</v>
      </c>
      <c r="AH53" s="33">
        <f>'2.測定データ貼付け用シート'!O51</f>
        <v>824</v>
      </c>
      <c r="AI53" s="53">
        <f>'2.測定データ貼付け用シート'!AU51</f>
        <v>812</v>
      </c>
      <c r="AJ53" s="28">
        <f>'2.測定データ貼付け用シート'!Y51</f>
        <v>817</v>
      </c>
      <c r="AK53" s="29">
        <f>'2.測定データ貼付け用シート'!AK51</f>
        <v>817</v>
      </c>
      <c r="AL53" s="33">
        <f>'2.測定データ貼付け用シート'!P51</f>
        <v>821</v>
      </c>
      <c r="AM53" s="53">
        <f>'2.測定データ貼付け用シート'!AT51</f>
        <v>817</v>
      </c>
      <c r="AN53" s="28">
        <f>'2.測定データ貼付け用シート'!Z51</f>
        <v>819</v>
      </c>
      <c r="AO53" s="29">
        <f>'2.測定データ貼付け用シート'!AJ51</f>
        <v>823</v>
      </c>
      <c r="AP53" s="33">
        <f>'2.測定データ貼付け用シート'!Q51</f>
        <v>817</v>
      </c>
      <c r="AQ53" s="53">
        <f>'2.測定データ貼付け用シート'!AS51</f>
        <v>826</v>
      </c>
      <c r="AR53" s="28">
        <f>'2.測定データ貼付け用シート'!AA51</f>
        <v>811</v>
      </c>
      <c r="AS53" s="29">
        <f>'2.測定データ貼付け用シート'!AI51</f>
        <v>828</v>
      </c>
      <c r="AT53" s="33">
        <f>'2.測定データ貼付け用シート'!R51</f>
        <v>821</v>
      </c>
      <c r="AU53" s="53">
        <f>'2.測定データ貼付け用シート'!AR51</f>
        <v>820</v>
      </c>
      <c r="AV53" s="28">
        <f>'2.測定データ貼付け用シート'!AB51</f>
        <v>814</v>
      </c>
      <c r="AW53" s="29">
        <f>'2.測定データ貼付け用シート'!AH51</f>
        <v>834</v>
      </c>
      <c r="AX53" s="33">
        <f>'2.測定データ貼付け用シート'!S51</f>
        <v>807</v>
      </c>
      <c r="AY53" s="53">
        <f>'2.測定データ貼付け用シート'!AQ51</f>
        <v>831</v>
      </c>
      <c r="AZ53" s="28">
        <f>'2.測定データ貼付け用シート'!AC51</f>
        <v>812</v>
      </c>
      <c r="BA53" s="29">
        <f>'2.測定データ貼付け用シート'!AG51</f>
        <v>840</v>
      </c>
      <c r="BB53" s="33">
        <f>'2.測定データ貼付け用シート'!T51</f>
        <v>815</v>
      </c>
      <c r="BC53" s="53">
        <f>'2.測定データ貼付け用シート'!AP51</f>
        <v>812</v>
      </c>
      <c r="BD53" s="28">
        <f>'2.測定データ貼付け用シート'!AD51</f>
        <v>816</v>
      </c>
      <c r="BE53" s="29">
        <f>'2.測定データ貼付け用シート'!AF51</f>
        <v>840</v>
      </c>
      <c r="BF53" s="33">
        <f>'2.測定データ貼付け用シート'!U51</f>
        <v>814</v>
      </c>
      <c r="BG53" s="53">
        <f>'2.測定データ貼付け用シート'!AE51</f>
        <v>816</v>
      </c>
      <c r="BH53" s="28">
        <f>'2.測定データ貼付け用シート'!AO51</f>
        <v>907</v>
      </c>
      <c r="BI53" s="29">
        <f>'2.測定データ貼付け用シート'!AY51</f>
        <v>820</v>
      </c>
    </row>
    <row r="54" spans="1:61" ht="13.5">
      <c r="A54" s="6">
        <v>94</v>
      </c>
      <c r="B54" s="26">
        <f>'2.測定データ貼付け用シート'!B52</f>
        <v>828</v>
      </c>
      <c r="C54" s="27">
        <f>'2.測定データ貼付け用シート'!K52</f>
        <v>809</v>
      </c>
      <c r="D54" s="28">
        <f>'2.測定データ貼付け用シート'!AZ52</f>
        <v>821</v>
      </c>
      <c r="E54" s="29">
        <f>'2.測定データ貼付け用シート'!BI52</f>
        <v>815</v>
      </c>
      <c r="F54" s="32">
        <f>'2.測定データ貼付け用シート'!F52</f>
        <v>837</v>
      </c>
      <c r="G54" s="27">
        <f>'2.測定データ貼付け用シート'!G52</f>
        <v>840</v>
      </c>
      <c r="H54" s="27">
        <f>'2.測定データ貼付け用シート'!BD52</f>
        <v>853</v>
      </c>
      <c r="I54" s="27">
        <f>'2.測定データ貼付け用シート'!BE52</f>
        <v>834</v>
      </c>
      <c r="J54" s="27">
        <f>'2.測定データ貼付け用シート'!E52</f>
        <v>855</v>
      </c>
      <c r="K54" s="27">
        <f>'2.測定データ貼付け用シート'!H52</f>
        <v>848</v>
      </c>
      <c r="L54" s="27">
        <f>'2.測定データ貼付け用シート'!BC52</f>
        <v>872</v>
      </c>
      <c r="M54" s="27">
        <f>'2.測定データ貼付け用シート'!BF52</f>
        <v>866</v>
      </c>
      <c r="N54" s="27">
        <f>'2.測定データ貼付け用シート'!D52</f>
        <v>885</v>
      </c>
      <c r="O54" s="27">
        <f>'2.測定データ貼付け用シート'!I52</f>
        <v>886</v>
      </c>
      <c r="P54" s="27">
        <f>'2.測定データ貼付け用シート'!BB52</f>
        <v>913</v>
      </c>
      <c r="Q54" s="27">
        <f>'2.測定データ貼付け用シート'!BG52</f>
        <v>888</v>
      </c>
      <c r="R54" s="27">
        <f>'2.測定データ貼付け用シート'!C52</f>
        <v>955</v>
      </c>
      <c r="S54" s="27">
        <f>'2.測定データ貼付け用シート'!J52</f>
        <v>909</v>
      </c>
      <c r="T54" s="27">
        <f>'2.測定データ貼付け用シート'!BA52</f>
        <v>1041</v>
      </c>
      <c r="U54" s="243">
        <f>'2.測定データ貼付け用シート'!BH52</f>
        <v>964</v>
      </c>
      <c r="V54" s="32">
        <f>'2.測定データ貼付け用シート'!L52</f>
        <v>2275</v>
      </c>
      <c r="W54" s="286">
        <f>'2.測定データ貼付け用シート'!AX52</f>
        <v>2084</v>
      </c>
      <c r="X54" s="27">
        <f>'2.測定データ貼付け用シート'!V52</f>
        <v>1212</v>
      </c>
      <c r="Y54" s="287">
        <f>'2.測定データ貼付け用シート'!AN52</f>
        <v>1086</v>
      </c>
      <c r="Z54" s="32">
        <f>'2.測定データ貼付け用シート'!M52</f>
        <v>2347</v>
      </c>
      <c r="AA54" s="286">
        <f>'2.測定データ貼付け用シート'!AW52</f>
        <v>2216</v>
      </c>
      <c r="AB54" s="27">
        <f>'2.測定データ貼付け用シート'!W52</f>
        <v>1268</v>
      </c>
      <c r="AC54" s="287">
        <f>'2.測定データ貼付け用シート'!AM52</f>
        <v>1301</v>
      </c>
      <c r="AD54" s="32">
        <f>'2.測定データ貼付け用シート'!N52</f>
        <v>805</v>
      </c>
      <c r="AE54" s="286">
        <f>'2.測定データ貼付け用シート'!AV52</f>
        <v>818</v>
      </c>
      <c r="AF54" s="27">
        <f>'2.測定データ貼付け用シート'!X52</f>
        <v>826</v>
      </c>
      <c r="AG54" s="287">
        <f>'2.測定データ貼付け用シート'!AL52</f>
        <v>822</v>
      </c>
      <c r="AH54" s="32">
        <f>'2.測定データ貼付け用シート'!O52</f>
        <v>821</v>
      </c>
      <c r="AI54" s="286">
        <f>'2.測定データ貼付け用シート'!AU52</f>
        <v>814</v>
      </c>
      <c r="AJ54" s="27">
        <f>'2.測定データ貼付け用シート'!Y52</f>
        <v>818</v>
      </c>
      <c r="AK54" s="287">
        <f>'2.測定データ貼付け用シート'!AK52</f>
        <v>815</v>
      </c>
      <c r="AL54" s="32">
        <f>'2.測定データ貼付け用シート'!P52</f>
        <v>818</v>
      </c>
      <c r="AM54" s="286">
        <f>'2.測定データ貼付け用シート'!AT52</f>
        <v>821</v>
      </c>
      <c r="AN54" s="27">
        <f>'2.測定データ貼付け用シート'!Z52</f>
        <v>817</v>
      </c>
      <c r="AO54" s="287">
        <f>'2.測定データ貼付け用シート'!AJ52</f>
        <v>820</v>
      </c>
      <c r="AP54" s="32">
        <f>'2.測定データ貼付け用シート'!Q52</f>
        <v>810</v>
      </c>
      <c r="AQ54" s="286">
        <f>'2.測定データ貼付け用シート'!AS52</f>
        <v>824</v>
      </c>
      <c r="AR54" s="27">
        <f>'2.測定データ貼付け用シート'!AA52</f>
        <v>809</v>
      </c>
      <c r="AS54" s="287">
        <f>'2.測定データ貼付け用シート'!AI52</f>
        <v>825</v>
      </c>
      <c r="AT54" s="32">
        <f>'2.測定データ貼付け用シート'!R52</f>
        <v>823</v>
      </c>
      <c r="AU54" s="286">
        <f>'2.測定データ貼付け用シート'!AR52</f>
        <v>825</v>
      </c>
      <c r="AV54" s="27">
        <f>'2.測定データ貼付け用シート'!AB52</f>
        <v>814</v>
      </c>
      <c r="AW54" s="287">
        <f>'2.測定データ貼付け用シート'!AH52</f>
        <v>834</v>
      </c>
      <c r="AX54" s="32">
        <f>'2.測定データ貼付け用シート'!S52</f>
        <v>809</v>
      </c>
      <c r="AY54" s="286">
        <f>'2.測定データ貼付け用シート'!AQ52</f>
        <v>831</v>
      </c>
      <c r="AZ54" s="27">
        <f>'2.測定データ貼付け用シート'!AC52</f>
        <v>813</v>
      </c>
      <c r="BA54" s="287">
        <f>'2.測定データ貼付け用シート'!AG52</f>
        <v>839</v>
      </c>
      <c r="BB54" s="32">
        <f>'2.測定データ貼付け用シート'!T52</f>
        <v>815</v>
      </c>
      <c r="BC54" s="286">
        <f>'2.測定データ貼付け用シート'!AP52</f>
        <v>814</v>
      </c>
      <c r="BD54" s="27">
        <f>'2.測定データ貼付け用シート'!AD52</f>
        <v>818</v>
      </c>
      <c r="BE54" s="287">
        <f>'2.測定データ貼付け用シート'!AF52</f>
        <v>842</v>
      </c>
      <c r="BF54" s="32">
        <f>'2.測定データ貼付け用シート'!U52</f>
        <v>816</v>
      </c>
      <c r="BG54" s="286">
        <f>'2.測定データ貼付け用シート'!AE52</f>
        <v>817</v>
      </c>
      <c r="BH54" s="27">
        <f>'2.測定データ貼付け用シート'!AO52</f>
        <v>881</v>
      </c>
      <c r="BI54" s="287">
        <f>'2.測定データ貼付け用シート'!AY52</f>
        <v>817</v>
      </c>
    </row>
    <row r="55" spans="1:61" ht="13.5">
      <c r="A55" s="6">
        <v>96</v>
      </c>
      <c r="B55" s="26">
        <f>'2.測定データ貼付け用シート'!B53</f>
        <v>824</v>
      </c>
      <c r="C55" s="27">
        <f>'2.測定データ貼付け用シート'!K53</f>
        <v>809</v>
      </c>
      <c r="D55" s="28">
        <f>'2.測定データ貼付け用シート'!AZ53</f>
        <v>821</v>
      </c>
      <c r="E55" s="29">
        <f>'2.測定データ貼付け用シート'!BI53</f>
        <v>817</v>
      </c>
      <c r="F55" s="32">
        <f>'2.測定データ貼付け用シート'!F53</f>
        <v>834</v>
      </c>
      <c r="G55" s="27">
        <f>'2.測定データ貼付け用シート'!G53</f>
        <v>836</v>
      </c>
      <c r="H55" s="27">
        <f>'2.測定データ貼付け用シート'!BD53</f>
        <v>846</v>
      </c>
      <c r="I55" s="27">
        <f>'2.測定データ貼付け用シート'!BE53</f>
        <v>824</v>
      </c>
      <c r="J55" s="27">
        <f>'2.測定データ貼付け用シート'!E53</f>
        <v>849</v>
      </c>
      <c r="K55" s="27">
        <f>'2.測定データ貼付け用シート'!H53</f>
        <v>840</v>
      </c>
      <c r="L55" s="27">
        <f>'2.測定データ貼付け用シート'!BC53</f>
        <v>856</v>
      </c>
      <c r="M55" s="27">
        <f>'2.測定データ貼付け用シート'!BF53</f>
        <v>863</v>
      </c>
      <c r="N55" s="27">
        <f>'2.測定データ貼付け用シート'!D53</f>
        <v>873</v>
      </c>
      <c r="O55" s="27">
        <f>'2.測定データ貼付け用シート'!I53</f>
        <v>867</v>
      </c>
      <c r="P55" s="27">
        <f>'2.測定データ貼付け用シート'!BB53</f>
        <v>889</v>
      </c>
      <c r="Q55" s="27">
        <f>'2.測定データ貼付け用シート'!BG53</f>
        <v>876</v>
      </c>
      <c r="R55" s="27">
        <f>'2.測定データ貼付け用シート'!C53</f>
        <v>913</v>
      </c>
      <c r="S55" s="27">
        <f>'2.測定データ貼付け用シート'!J53</f>
        <v>881</v>
      </c>
      <c r="T55" s="27">
        <f>'2.測定データ貼付け用シート'!BA53</f>
        <v>981</v>
      </c>
      <c r="U55" s="243">
        <f>'2.測定データ貼付け用シート'!BH53</f>
        <v>927</v>
      </c>
      <c r="V55" s="33">
        <f>'2.測定データ貼付け用シート'!L53</f>
        <v>2139</v>
      </c>
      <c r="W55" s="53">
        <f>'2.測定データ貼付け用シート'!AX53</f>
        <v>1968</v>
      </c>
      <c r="X55" s="28">
        <f>'2.測定データ貼付け用シート'!V53</f>
        <v>1158</v>
      </c>
      <c r="Y55" s="29">
        <f>'2.測定データ貼付け用シート'!AN53</f>
        <v>1043</v>
      </c>
      <c r="Z55" s="33">
        <f>'2.測定データ貼付け用シート'!M53</f>
        <v>2233</v>
      </c>
      <c r="AA55" s="53">
        <f>'2.測定データ貼付け用シート'!AW53</f>
        <v>2116</v>
      </c>
      <c r="AB55" s="28">
        <f>'2.測定データ貼付け用シート'!W53</f>
        <v>1216</v>
      </c>
      <c r="AC55" s="29">
        <f>'2.測定データ貼付け用シート'!AM53</f>
        <v>1238</v>
      </c>
      <c r="AD55" s="33">
        <f>'2.測定データ貼付け用シート'!N53</f>
        <v>802</v>
      </c>
      <c r="AE55" s="53">
        <f>'2.測定データ貼付け用シート'!AV53</f>
        <v>819</v>
      </c>
      <c r="AF55" s="28">
        <f>'2.測定データ貼付け用シート'!X53</f>
        <v>832</v>
      </c>
      <c r="AG55" s="29">
        <f>'2.測定データ貼付け用シート'!AL53</f>
        <v>824</v>
      </c>
      <c r="AH55" s="33">
        <f>'2.測定データ貼付け用シート'!O53</f>
        <v>819</v>
      </c>
      <c r="AI55" s="53">
        <f>'2.測定データ貼付け用シート'!AU53</f>
        <v>815</v>
      </c>
      <c r="AJ55" s="28">
        <f>'2.測定データ貼付け用シート'!Y53</f>
        <v>815</v>
      </c>
      <c r="AK55" s="29">
        <f>'2.測定データ貼付け用シート'!AK53</f>
        <v>814</v>
      </c>
      <c r="AL55" s="33">
        <f>'2.測定データ貼付け用シート'!P53</f>
        <v>817</v>
      </c>
      <c r="AM55" s="53">
        <f>'2.測定データ貼付け用シート'!AT53</f>
        <v>822</v>
      </c>
      <c r="AN55" s="28">
        <f>'2.測定データ貼付け用シート'!Z53</f>
        <v>821</v>
      </c>
      <c r="AO55" s="29">
        <f>'2.測定データ貼付け用シート'!AJ53</f>
        <v>822</v>
      </c>
      <c r="AP55" s="33">
        <f>'2.測定データ貼付け用シート'!Q53</f>
        <v>817</v>
      </c>
      <c r="AQ55" s="53">
        <f>'2.測定データ貼付け用シート'!AS53</f>
        <v>822</v>
      </c>
      <c r="AR55" s="28">
        <f>'2.測定データ貼付け用シート'!AA53</f>
        <v>810</v>
      </c>
      <c r="AS55" s="29">
        <f>'2.測定データ貼付け用シート'!AI53</f>
        <v>821</v>
      </c>
      <c r="AT55" s="33">
        <f>'2.測定データ貼付け用シート'!R53</f>
        <v>819</v>
      </c>
      <c r="AU55" s="53">
        <f>'2.測定データ貼付け用シート'!AR53</f>
        <v>821</v>
      </c>
      <c r="AV55" s="28">
        <f>'2.測定データ貼付け用シート'!AB53</f>
        <v>813</v>
      </c>
      <c r="AW55" s="29">
        <f>'2.測定データ貼付け用シート'!AH53</f>
        <v>835</v>
      </c>
      <c r="AX55" s="33">
        <f>'2.測定データ貼付け用シート'!S53</f>
        <v>803</v>
      </c>
      <c r="AY55" s="53">
        <f>'2.測定データ貼付け用シート'!AQ53</f>
        <v>832</v>
      </c>
      <c r="AZ55" s="28">
        <f>'2.測定データ貼付け用シート'!AC53</f>
        <v>816</v>
      </c>
      <c r="BA55" s="29">
        <f>'2.測定データ貼付け用シート'!AG53</f>
        <v>834</v>
      </c>
      <c r="BB55" s="33">
        <f>'2.測定データ貼付け用シート'!T53</f>
        <v>815</v>
      </c>
      <c r="BC55" s="53">
        <f>'2.測定データ貼付け用シート'!AP53</f>
        <v>808</v>
      </c>
      <c r="BD55" s="28">
        <f>'2.測定データ貼付け用シート'!AD53</f>
        <v>814</v>
      </c>
      <c r="BE55" s="29">
        <f>'2.測定データ貼付け用シート'!AF53</f>
        <v>836</v>
      </c>
      <c r="BF55" s="33">
        <f>'2.測定データ貼付け用シート'!U53</f>
        <v>810</v>
      </c>
      <c r="BG55" s="53">
        <f>'2.測定データ貼付け用シート'!AE53</f>
        <v>813</v>
      </c>
      <c r="BH55" s="28">
        <f>'2.測定データ貼付け用シート'!AO53</f>
        <v>867</v>
      </c>
      <c r="BI55" s="29">
        <f>'2.測定データ貼付け用シート'!AY53</f>
        <v>817</v>
      </c>
    </row>
    <row r="56" spans="1:61" ht="13.5">
      <c r="A56" s="6">
        <v>98</v>
      </c>
      <c r="B56" s="26">
        <f>'2.測定データ貼付け用シート'!B54</f>
        <v>823</v>
      </c>
      <c r="C56" s="27">
        <f>'2.測定データ貼付け用シート'!K54</f>
        <v>808</v>
      </c>
      <c r="D56" s="28">
        <f>'2.測定データ貼付け用シート'!AZ54</f>
        <v>818</v>
      </c>
      <c r="E56" s="29">
        <f>'2.測定データ貼付け用シート'!BI54</f>
        <v>818</v>
      </c>
      <c r="F56" s="32">
        <f>'2.測定データ貼付け用シート'!F54</f>
        <v>832</v>
      </c>
      <c r="G56" s="27">
        <f>'2.測定データ貼付け用シート'!G54</f>
        <v>825</v>
      </c>
      <c r="H56" s="27">
        <f>'2.測定データ貼付け用シート'!BD54</f>
        <v>843</v>
      </c>
      <c r="I56" s="27">
        <f>'2.測定データ貼付け用シート'!BE54</f>
        <v>826</v>
      </c>
      <c r="J56" s="27">
        <f>'2.測定データ貼付け用シート'!E54</f>
        <v>844</v>
      </c>
      <c r="K56" s="27">
        <f>'2.測定データ貼付け用シート'!H54</f>
        <v>832</v>
      </c>
      <c r="L56" s="27">
        <f>'2.測定データ貼付け用シート'!BC54</f>
        <v>857</v>
      </c>
      <c r="M56" s="27">
        <f>'2.測定データ貼付け用シート'!BF54</f>
        <v>854</v>
      </c>
      <c r="N56" s="27">
        <f>'2.測定データ貼付け用シート'!D54</f>
        <v>856</v>
      </c>
      <c r="O56" s="27">
        <f>'2.測定データ貼付け用シート'!I54</f>
        <v>854</v>
      </c>
      <c r="P56" s="27">
        <f>'2.測定データ貼付け用シート'!BB54</f>
        <v>878</v>
      </c>
      <c r="Q56" s="27">
        <f>'2.測定データ貼付け用シート'!BG54</f>
        <v>870</v>
      </c>
      <c r="R56" s="27">
        <f>'2.測定データ貼付け用シート'!C54</f>
        <v>881</v>
      </c>
      <c r="S56" s="27">
        <f>'2.測定データ貼付け用シート'!J54</f>
        <v>864</v>
      </c>
      <c r="T56" s="27">
        <f>'2.測定データ貼付け用シート'!BA54</f>
        <v>936</v>
      </c>
      <c r="U56" s="243">
        <f>'2.測定データ貼付け用シート'!BH54</f>
        <v>897</v>
      </c>
      <c r="V56" s="32">
        <f>'2.測定データ貼付け用シート'!L54</f>
        <v>2040</v>
      </c>
      <c r="W56" s="286">
        <f>'2.測定データ貼付け用シート'!AX54</f>
        <v>1869</v>
      </c>
      <c r="X56" s="27">
        <f>'2.測定データ貼付け用シート'!V54</f>
        <v>1114</v>
      </c>
      <c r="Y56" s="287">
        <f>'2.測定データ貼付け用シート'!AN54</f>
        <v>1010</v>
      </c>
      <c r="Z56" s="32">
        <f>'2.測定データ貼付け用シート'!M54</f>
        <v>2125</v>
      </c>
      <c r="AA56" s="286">
        <f>'2.測定データ貼付け用シート'!AW54</f>
        <v>2008</v>
      </c>
      <c r="AB56" s="27">
        <f>'2.測定データ貼付け用シート'!W54</f>
        <v>1157</v>
      </c>
      <c r="AC56" s="287">
        <f>'2.測定データ貼付け用シート'!AM54</f>
        <v>1186</v>
      </c>
      <c r="AD56" s="32">
        <f>'2.測定データ貼付け用シート'!N54</f>
        <v>804</v>
      </c>
      <c r="AE56" s="286">
        <f>'2.測定データ貼付け用シート'!AV54</f>
        <v>817</v>
      </c>
      <c r="AF56" s="27">
        <f>'2.測定データ貼付け用シート'!X54</f>
        <v>826</v>
      </c>
      <c r="AG56" s="287">
        <f>'2.測定データ貼付け用シート'!AL54</f>
        <v>822</v>
      </c>
      <c r="AH56" s="32">
        <f>'2.測定データ貼付け用シート'!O54</f>
        <v>816</v>
      </c>
      <c r="AI56" s="286">
        <f>'2.測定データ貼付け用シート'!AU54</f>
        <v>808</v>
      </c>
      <c r="AJ56" s="27">
        <f>'2.測定データ貼付け用シート'!Y54</f>
        <v>815</v>
      </c>
      <c r="AK56" s="287">
        <f>'2.測定データ貼付け用シート'!AK54</f>
        <v>814</v>
      </c>
      <c r="AL56" s="32">
        <f>'2.測定データ貼付け用シート'!P54</f>
        <v>817</v>
      </c>
      <c r="AM56" s="286">
        <f>'2.測定データ貼付け用シート'!AT54</f>
        <v>817</v>
      </c>
      <c r="AN56" s="27">
        <f>'2.測定データ貼付け用シート'!Z54</f>
        <v>814</v>
      </c>
      <c r="AO56" s="287">
        <f>'2.測定データ貼付け用シート'!AJ54</f>
        <v>817</v>
      </c>
      <c r="AP56" s="32">
        <f>'2.測定データ貼付け用シート'!Q54</f>
        <v>810</v>
      </c>
      <c r="AQ56" s="286">
        <f>'2.測定データ貼付け用シート'!AS54</f>
        <v>824</v>
      </c>
      <c r="AR56" s="27">
        <f>'2.測定データ貼付け用シート'!AA54</f>
        <v>809</v>
      </c>
      <c r="AS56" s="287">
        <f>'2.測定データ貼付け用シート'!AI54</f>
        <v>819</v>
      </c>
      <c r="AT56" s="32">
        <f>'2.測定データ貼付け用シート'!R54</f>
        <v>818</v>
      </c>
      <c r="AU56" s="286">
        <f>'2.測定データ貼付け用シート'!AR54</f>
        <v>819</v>
      </c>
      <c r="AV56" s="27">
        <f>'2.測定データ貼付け用シート'!AB54</f>
        <v>810</v>
      </c>
      <c r="AW56" s="287">
        <f>'2.測定データ貼付け用シート'!AH54</f>
        <v>824</v>
      </c>
      <c r="AX56" s="32">
        <f>'2.測定データ貼付け用シート'!S54</f>
        <v>799</v>
      </c>
      <c r="AY56" s="286">
        <f>'2.測定データ貼付け用シート'!AQ54</f>
        <v>832</v>
      </c>
      <c r="AZ56" s="27">
        <f>'2.測定データ貼付け用シート'!AC54</f>
        <v>812</v>
      </c>
      <c r="BA56" s="287">
        <f>'2.測定データ貼付け用シート'!AG54</f>
        <v>836</v>
      </c>
      <c r="BB56" s="32">
        <f>'2.測定データ貼付け用シート'!T54</f>
        <v>807</v>
      </c>
      <c r="BC56" s="286">
        <f>'2.測定データ貼付け用シート'!AP54</f>
        <v>803</v>
      </c>
      <c r="BD56" s="27">
        <f>'2.測定データ貼付け用シート'!AD54</f>
        <v>815</v>
      </c>
      <c r="BE56" s="287">
        <f>'2.測定データ貼付け用シート'!AF54</f>
        <v>839</v>
      </c>
      <c r="BF56" s="32">
        <f>'2.測定データ貼付け用シート'!U54</f>
        <v>812</v>
      </c>
      <c r="BG56" s="286">
        <f>'2.測定データ貼付け用シート'!AE54</f>
        <v>818</v>
      </c>
      <c r="BH56" s="27">
        <f>'2.測定データ貼付け用シート'!AO54</f>
        <v>855</v>
      </c>
      <c r="BI56" s="287">
        <f>'2.測定データ貼付け用シート'!AY54</f>
        <v>810</v>
      </c>
    </row>
    <row r="57" spans="1:61" ht="13.5">
      <c r="A57" s="6">
        <v>100</v>
      </c>
      <c r="B57" s="26">
        <f>'2.測定データ貼付け用シート'!B55</f>
        <v>821</v>
      </c>
      <c r="C57" s="27">
        <f>'2.測定データ貼付け用シート'!K55</f>
        <v>801</v>
      </c>
      <c r="D57" s="28">
        <f>'2.測定データ貼付け用シート'!AZ55</f>
        <v>812</v>
      </c>
      <c r="E57" s="29">
        <f>'2.測定データ貼付け用シート'!BI55</f>
        <v>813</v>
      </c>
      <c r="F57" s="32">
        <f>'2.測定データ貼付け用シート'!F55</f>
        <v>832</v>
      </c>
      <c r="G57" s="27">
        <f>'2.測定データ貼付け用シート'!G55</f>
        <v>829</v>
      </c>
      <c r="H57" s="27">
        <f>'2.測定データ貼付け用シート'!BD55</f>
        <v>841</v>
      </c>
      <c r="I57" s="27">
        <f>'2.測定データ貼付け用シート'!BE55</f>
        <v>823</v>
      </c>
      <c r="J57" s="27">
        <f>'2.測定データ貼付け用シート'!E55</f>
        <v>838</v>
      </c>
      <c r="K57" s="27">
        <f>'2.測定データ貼付け用シート'!H55</f>
        <v>834</v>
      </c>
      <c r="L57" s="27">
        <f>'2.測定データ貼付け用シート'!BC55</f>
        <v>848</v>
      </c>
      <c r="M57" s="27">
        <f>'2.測定データ貼付け用シート'!BF55</f>
        <v>848</v>
      </c>
      <c r="N57" s="27">
        <f>'2.測定データ貼付け用シート'!D55</f>
        <v>855</v>
      </c>
      <c r="O57" s="27">
        <f>'2.測定データ貼付け用シート'!I55</f>
        <v>844</v>
      </c>
      <c r="P57" s="27">
        <f>'2.測定データ貼付け用シート'!BB55</f>
        <v>861</v>
      </c>
      <c r="Q57" s="27">
        <f>'2.測定データ貼付け用シート'!BG55</f>
        <v>858</v>
      </c>
      <c r="R57" s="27">
        <f>'2.測定データ貼付け用シート'!C55</f>
        <v>866</v>
      </c>
      <c r="S57" s="27">
        <f>'2.測定データ貼付け用シート'!J55</f>
        <v>842</v>
      </c>
      <c r="T57" s="27">
        <f>'2.測定データ貼付け用シート'!BA55</f>
        <v>910</v>
      </c>
      <c r="U57" s="243">
        <f>'2.測定データ貼付け用シート'!BH55</f>
        <v>877</v>
      </c>
      <c r="V57" s="33">
        <f>'2.測定データ貼付け用シート'!L55</f>
        <v>1930</v>
      </c>
      <c r="W57" s="53">
        <f>'2.測定データ貼付け用シート'!AX55</f>
        <v>1769</v>
      </c>
      <c r="X57" s="28">
        <f>'2.測定データ貼付け用シート'!V55</f>
        <v>1074</v>
      </c>
      <c r="Y57" s="29">
        <f>'2.測定データ貼付け用シート'!AN55</f>
        <v>976</v>
      </c>
      <c r="Z57" s="33">
        <f>'2.測定データ貼付け用シート'!M55</f>
        <v>2033</v>
      </c>
      <c r="AA57" s="53">
        <f>'2.測定データ貼付け用シート'!AW55</f>
        <v>1916</v>
      </c>
      <c r="AB57" s="28">
        <f>'2.測定データ貼付け用シート'!W55</f>
        <v>1112</v>
      </c>
      <c r="AC57" s="29">
        <f>'2.測定データ貼付け用シート'!AM55</f>
        <v>1134</v>
      </c>
      <c r="AD57" s="33">
        <f>'2.測定データ貼付け用シート'!N55</f>
        <v>804</v>
      </c>
      <c r="AE57" s="53">
        <f>'2.測定データ貼付け用シート'!AV55</f>
        <v>816</v>
      </c>
      <c r="AF57" s="28">
        <f>'2.測定データ貼付け用シート'!X55</f>
        <v>825</v>
      </c>
      <c r="AG57" s="29">
        <f>'2.測定データ貼付け用シート'!AL55</f>
        <v>821</v>
      </c>
      <c r="AH57" s="33">
        <f>'2.測定データ貼付け用シート'!O55</f>
        <v>817</v>
      </c>
      <c r="AI57" s="53">
        <f>'2.測定データ貼付け用シート'!AU55</f>
        <v>808</v>
      </c>
      <c r="AJ57" s="28">
        <f>'2.測定データ貼付け用シート'!Y55</f>
        <v>816</v>
      </c>
      <c r="AK57" s="29">
        <f>'2.測定データ貼付け用シート'!AK55</f>
        <v>811</v>
      </c>
      <c r="AL57" s="33">
        <f>'2.測定データ貼付け用シート'!P55</f>
        <v>814</v>
      </c>
      <c r="AM57" s="53">
        <f>'2.測定データ貼付け用シート'!AT55</f>
        <v>813</v>
      </c>
      <c r="AN57" s="28">
        <f>'2.測定データ貼付け用シート'!Z55</f>
        <v>820</v>
      </c>
      <c r="AO57" s="29">
        <f>'2.測定データ貼付け用シート'!AJ55</f>
        <v>820</v>
      </c>
      <c r="AP57" s="33">
        <f>'2.測定データ貼付け用シート'!Q55</f>
        <v>810</v>
      </c>
      <c r="AQ57" s="53">
        <f>'2.測定データ貼付け用シート'!AS55</f>
        <v>824</v>
      </c>
      <c r="AR57" s="28">
        <f>'2.測定データ貼付け用シート'!AA55</f>
        <v>807</v>
      </c>
      <c r="AS57" s="29">
        <f>'2.測定データ貼付け用シート'!AI55</f>
        <v>821</v>
      </c>
      <c r="AT57" s="33">
        <f>'2.測定データ貼付け用シート'!R55</f>
        <v>820</v>
      </c>
      <c r="AU57" s="53">
        <f>'2.測定データ貼付け用シート'!AR55</f>
        <v>817</v>
      </c>
      <c r="AV57" s="28">
        <f>'2.測定データ貼付け用シート'!AB55</f>
        <v>810</v>
      </c>
      <c r="AW57" s="29">
        <f>'2.測定データ貼付け用シート'!AH55</f>
        <v>826</v>
      </c>
      <c r="AX57" s="33">
        <f>'2.測定データ貼付け用シート'!S55</f>
        <v>804</v>
      </c>
      <c r="AY57" s="53">
        <f>'2.測定データ貼付け用シート'!AQ55</f>
        <v>830</v>
      </c>
      <c r="AZ57" s="28">
        <f>'2.測定データ貼付け用シート'!AC55</f>
        <v>811</v>
      </c>
      <c r="BA57" s="29">
        <f>'2.測定データ貼付け用シート'!AG55</f>
        <v>832</v>
      </c>
      <c r="BB57" s="33">
        <f>'2.測定データ貼付け用シート'!T55</f>
        <v>812</v>
      </c>
      <c r="BC57" s="53">
        <f>'2.測定データ貼付け用シート'!AP55</f>
        <v>808</v>
      </c>
      <c r="BD57" s="28">
        <f>'2.測定データ貼付け用シート'!AD55</f>
        <v>816</v>
      </c>
      <c r="BE57" s="29">
        <f>'2.測定データ貼付け用シート'!AF55</f>
        <v>836</v>
      </c>
      <c r="BF57" s="33">
        <f>'2.測定データ貼付け用シート'!U55</f>
        <v>812</v>
      </c>
      <c r="BG57" s="53">
        <f>'2.測定データ貼付け用シート'!AE55</f>
        <v>810</v>
      </c>
      <c r="BH57" s="28">
        <f>'2.測定データ貼付け用シート'!AO55</f>
        <v>847</v>
      </c>
      <c r="BI57" s="29">
        <f>'2.測定データ貼付け用シート'!AY55</f>
        <v>810</v>
      </c>
    </row>
    <row r="58" spans="1:61" ht="13.5">
      <c r="A58" s="6">
        <v>102</v>
      </c>
      <c r="B58" s="26">
        <f>'2.測定データ貼付け用シート'!B56</f>
        <v>823</v>
      </c>
      <c r="C58" s="27">
        <f>'2.測定データ貼付け用シート'!K56</f>
        <v>807</v>
      </c>
      <c r="D58" s="28">
        <f>'2.測定データ貼付け用シート'!AZ56</f>
        <v>816</v>
      </c>
      <c r="E58" s="29">
        <f>'2.測定データ貼付け用シート'!BI56</f>
        <v>816</v>
      </c>
      <c r="F58" s="32">
        <f>'2.測定データ貼付け用シート'!F56</f>
        <v>823</v>
      </c>
      <c r="G58" s="27">
        <f>'2.測定データ貼付け用シート'!G56</f>
        <v>824</v>
      </c>
      <c r="H58" s="27">
        <f>'2.測定データ貼付け用シート'!BD56</f>
        <v>842</v>
      </c>
      <c r="I58" s="27">
        <f>'2.測定データ貼付け用シート'!BE56</f>
        <v>818</v>
      </c>
      <c r="J58" s="27">
        <f>'2.測定データ貼付け用シート'!E56</f>
        <v>832</v>
      </c>
      <c r="K58" s="27">
        <f>'2.測定データ貼付け用シート'!H56</f>
        <v>828</v>
      </c>
      <c r="L58" s="27">
        <f>'2.測定データ貼付け用シート'!BC56</f>
        <v>846</v>
      </c>
      <c r="M58" s="27">
        <f>'2.測定データ貼付け用シート'!BF56</f>
        <v>841</v>
      </c>
      <c r="N58" s="27">
        <f>'2.測定データ貼付け用シート'!D56</f>
        <v>844</v>
      </c>
      <c r="O58" s="27">
        <f>'2.測定データ貼付け用シート'!I56</f>
        <v>843</v>
      </c>
      <c r="P58" s="27">
        <f>'2.測定データ貼付け用シート'!BB56</f>
        <v>859</v>
      </c>
      <c r="Q58" s="27">
        <f>'2.測定データ貼付け用シート'!BG56</f>
        <v>845</v>
      </c>
      <c r="R58" s="27">
        <f>'2.測定データ貼付け用シート'!C56</f>
        <v>848</v>
      </c>
      <c r="S58" s="27">
        <f>'2.測定データ貼付け用シート'!J56</f>
        <v>834</v>
      </c>
      <c r="T58" s="27">
        <f>'2.測定データ貼付け用シート'!BA56</f>
        <v>885</v>
      </c>
      <c r="U58" s="243">
        <f>'2.測定データ貼付け用シート'!BH56</f>
        <v>863</v>
      </c>
      <c r="V58" s="32">
        <f>'2.測定データ貼付け用シート'!L56</f>
        <v>1837</v>
      </c>
      <c r="W58" s="286">
        <f>'2.測定データ貼付け用シート'!AX56</f>
        <v>1681</v>
      </c>
      <c r="X58" s="27">
        <f>'2.測定データ貼付け用シート'!V56</f>
        <v>1032</v>
      </c>
      <c r="Y58" s="287">
        <f>'2.測定データ貼付け用シート'!AN56</f>
        <v>960</v>
      </c>
      <c r="Z58" s="32">
        <f>'2.測定データ貼付け用シート'!M56</f>
        <v>1942</v>
      </c>
      <c r="AA58" s="286">
        <f>'2.測定データ貼付け用シート'!AW56</f>
        <v>1829</v>
      </c>
      <c r="AB58" s="27">
        <f>'2.測定データ貼付け用シート'!W56</f>
        <v>1072</v>
      </c>
      <c r="AC58" s="287">
        <f>'2.測定データ貼付け用シート'!AM56</f>
        <v>1089</v>
      </c>
      <c r="AD58" s="32">
        <f>'2.測定データ貼付け用シート'!N56</f>
        <v>801</v>
      </c>
      <c r="AE58" s="286">
        <f>'2.測定データ貼付け用シート'!AV56</f>
        <v>816</v>
      </c>
      <c r="AF58" s="27">
        <f>'2.測定データ貼付け用シート'!X56</f>
        <v>830</v>
      </c>
      <c r="AG58" s="287">
        <f>'2.測定データ貼付け用シート'!AL56</f>
        <v>819</v>
      </c>
      <c r="AH58" s="32">
        <f>'2.測定データ貼付け用シート'!O56</f>
        <v>814</v>
      </c>
      <c r="AI58" s="286">
        <f>'2.測定データ貼付け用シート'!AU56</f>
        <v>803</v>
      </c>
      <c r="AJ58" s="27">
        <f>'2.測定データ貼付け用シート'!Y56</f>
        <v>816</v>
      </c>
      <c r="AK58" s="287">
        <f>'2.測定データ貼付け用シート'!AK56</f>
        <v>809</v>
      </c>
      <c r="AL58" s="32">
        <f>'2.測定データ貼付け用シート'!P56</f>
        <v>814</v>
      </c>
      <c r="AM58" s="286">
        <f>'2.測定データ貼付け用シート'!AT56</f>
        <v>816</v>
      </c>
      <c r="AN58" s="27">
        <f>'2.測定データ貼付け用シート'!Z56</f>
        <v>813</v>
      </c>
      <c r="AO58" s="287">
        <f>'2.測定データ貼付け用シート'!AJ56</f>
        <v>818</v>
      </c>
      <c r="AP58" s="32">
        <f>'2.測定データ貼付け用シート'!Q56</f>
        <v>806</v>
      </c>
      <c r="AQ58" s="286">
        <f>'2.測定データ貼付け用シート'!AS56</f>
        <v>822</v>
      </c>
      <c r="AR58" s="27">
        <f>'2.測定データ貼付け用シート'!AA56</f>
        <v>808</v>
      </c>
      <c r="AS58" s="287">
        <f>'2.測定データ貼付け用シート'!AI56</f>
        <v>813</v>
      </c>
      <c r="AT58" s="32">
        <f>'2.測定データ貼付け用シート'!R56</f>
        <v>819</v>
      </c>
      <c r="AU58" s="286">
        <f>'2.測定データ貼付け用シート'!AR56</f>
        <v>815</v>
      </c>
      <c r="AV58" s="27">
        <f>'2.測定データ貼付け用シート'!AB56</f>
        <v>812</v>
      </c>
      <c r="AW58" s="287">
        <f>'2.測定データ貼付け用シート'!AH56</f>
        <v>828</v>
      </c>
      <c r="AX58" s="32">
        <f>'2.測定データ貼付け用シート'!S56</f>
        <v>804</v>
      </c>
      <c r="AY58" s="286">
        <f>'2.測定データ貼付け用シート'!AQ56</f>
        <v>828</v>
      </c>
      <c r="AZ58" s="27">
        <f>'2.測定データ貼付け用シート'!AC56</f>
        <v>811</v>
      </c>
      <c r="BA58" s="287">
        <f>'2.測定データ貼付け用シート'!AG56</f>
        <v>832</v>
      </c>
      <c r="BB58" s="32">
        <f>'2.測定データ貼付け用シート'!T56</f>
        <v>812</v>
      </c>
      <c r="BC58" s="286">
        <f>'2.測定データ貼付け用シート'!AP56</f>
        <v>803</v>
      </c>
      <c r="BD58" s="27">
        <f>'2.測定データ貼付け用シート'!AD56</f>
        <v>813</v>
      </c>
      <c r="BE58" s="287">
        <f>'2.測定データ貼付け用シート'!AF56</f>
        <v>833</v>
      </c>
      <c r="BF58" s="32">
        <f>'2.測定データ貼付け用シート'!U56</f>
        <v>806</v>
      </c>
      <c r="BG58" s="286">
        <f>'2.測定データ貼付け用シート'!AE56</f>
        <v>813</v>
      </c>
      <c r="BH58" s="27">
        <f>'2.測定データ貼付け用シート'!AO56</f>
        <v>841</v>
      </c>
      <c r="BI58" s="287">
        <f>'2.測定データ貼付け用シート'!AY56</f>
        <v>807</v>
      </c>
    </row>
    <row r="59" spans="1:61" ht="13.5">
      <c r="A59" s="6">
        <v>104</v>
      </c>
      <c r="B59" s="26">
        <f>'2.測定データ貼付け用シート'!B57</f>
        <v>820</v>
      </c>
      <c r="C59" s="27">
        <f>'2.測定データ貼付け用シート'!K57</f>
        <v>807</v>
      </c>
      <c r="D59" s="28">
        <f>'2.測定データ貼付け用シート'!AZ57</f>
        <v>817</v>
      </c>
      <c r="E59" s="29">
        <f>'2.測定データ貼付け用シート'!BI57</f>
        <v>815</v>
      </c>
      <c r="F59" s="32">
        <f>'2.測定データ貼付け用シート'!F57</f>
        <v>826</v>
      </c>
      <c r="G59" s="27">
        <f>'2.測定データ貼付け用シート'!G57</f>
        <v>823</v>
      </c>
      <c r="H59" s="27">
        <f>'2.測定データ貼付け用シート'!BD57</f>
        <v>839</v>
      </c>
      <c r="I59" s="27">
        <f>'2.測定データ貼付け用シート'!BE57</f>
        <v>817</v>
      </c>
      <c r="J59" s="27">
        <f>'2.測定データ貼付け用シート'!E57</f>
        <v>829</v>
      </c>
      <c r="K59" s="27">
        <f>'2.測定データ貼付け用シート'!H57</f>
        <v>824</v>
      </c>
      <c r="L59" s="27">
        <f>'2.測定データ貼付け用シート'!BC57</f>
        <v>837</v>
      </c>
      <c r="M59" s="27">
        <f>'2.測定データ貼付け用シート'!BF57</f>
        <v>841</v>
      </c>
      <c r="N59" s="27">
        <f>'2.測定データ貼付け用シート'!D57</f>
        <v>839</v>
      </c>
      <c r="O59" s="27">
        <f>'2.測定データ貼付け用シート'!I57</f>
        <v>831</v>
      </c>
      <c r="P59" s="27">
        <f>'2.測定データ貼付け用シート'!BB57</f>
        <v>849</v>
      </c>
      <c r="Q59" s="27">
        <f>'2.測定データ貼付け用シート'!BG57</f>
        <v>841</v>
      </c>
      <c r="R59" s="27">
        <f>'2.測定データ貼付け用シート'!C57</f>
        <v>837</v>
      </c>
      <c r="S59" s="27">
        <f>'2.測定データ貼付け用シート'!J57</f>
        <v>830</v>
      </c>
      <c r="T59" s="27">
        <f>'2.測定データ貼付け用シート'!BA57</f>
        <v>873</v>
      </c>
      <c r="U59" s="243">
        <f>'2.測定データ貼付け用シート'!BH57</f>
        <v>847</v>
      </c>
      <c r="V59" s="33">
        <f>'2.測定データ貼付け用シート'!L57</f>
        <v>1745</v>
      </c>
      <c r="W59" s="53">
        <f>'2.測定データ貼付け用シート'!AX57</f>
        <v>1597</v>
      </c>
      <c r="X59" s="28">
        <f>'2.測定データ貼付け用シート'!V57</f>
        <v>1006</v>
      </c>
      <c r="Y59" s="29">
        <f>'2.測定データ貼付け用シート'!AN57</f>
        <v>931</v>
      </c>
      <c r="Z59" s="33">
        <f>'2.測定データ貼付け用シート'!M57</f>
        <v>1849</v>
      </c>
      <c r="AA59" s="53">
        <f>'2.測定データ貼付け用シート'!AW57</f>
        <v>1747</v>
      </c>
      <c r="AB59" s="28">
        <f>'2.測定データ貼付け用シート'!W57</f>
        <v>1035</v>
      </c>
      <c r="AC59" s="29">
        <f>'2.測定データ貼付け用シート'!AM57</f>
        <v>1053</v>
      </c>
      <c r="AD59" s="33">
        <f>'2.測定データ貼付け用シート'!N57</f>
        <v>803</v>
      </c>
      <c r="AE59" s="53">
        <f>'2.測定データ貼付け用シート'!AV57</f>
        <v>819</v>
      </c>
      <c r="AF59" s="28">
        <f>'2.測定データ貼付け用シート'!X57</f>
        <v>823</v>
      </c>
      <c r="AG59" s="29">
        <f>'2.測定データ貼付け用シート'!AL57</f>
        <v>823</v>
      </c>
      <c r="AH59" s="33">
        <f>'2.測定データ貼付け用シート'!O57</f>
        <v>817</v>
      </c>
      <c r="AI59" s="53">
        <f>'2.測定データ貼付け用シート'!AU57</f>
        <v>806</v>
      </c>
      <c r="AJ59" s="28">
        <f>'2.測定データ貼付け用シート'!Y57</f>
        <v>816</v>
      </c>
      <c r="AK59" s="29">
        <f>'2.測定データ貼付け用シート'!AK57</f>
        <v>809</v>
      </c>
      <c r="AL59" s="33">
        <f>'2.測定データ貼付け用シート'!P57</f>
        <v>815</v>
      </c>
      <c r="AM59" s="53">
        <f>'2.測定データ貼付け用シート'!AT57</f>
        <v>815</v>
      </c>
      <c r="AN59" s="28">
        <f>'2.測定データ貼付け用シート'!Z57</f>
        <v>809</v>
      </c>
      <c r="AO59" s="29">
        <f>'2.測定データ貼付け用シート'!AJ57</f>
        <v>818</v>
      </c>
      <c r="AP59" s="33">
        <f>'2.測定データ貼付け用シート'!Q57</f>
        <v>807</v>
      </c>
      <c r="AQ59" s="53">
        <f>'2.測定データ貼付け用シート'!AS57</f>
        <v>821</v>
      </c>
      <c r="AR59" s="28">
        <f>'2.測定データ貼付け用シート'!AA57</f>
        <v>803</v>
      </c>
      <c r="AS59" s="29">
        <f>'2.測定データ貼付け用シート'!AI57</f>
        <v>817</v>
      </c>
      <c r="AT59" s="33">
        <f>'2.測定データ貼付け用シート'!R57</f>
        <v>814</v>
      </c>
      <c r="AU59" s="53">
        <f>'2.測定データ貼付け用シート'!AR57</f>
        <v>816</v>
      </c>
      <c r="AV59" s="28">
        <f>'2.測定データ貼付け用シート'!AB57</f>
        <v>805</v>
      </c>
      <c r="AW59" s="29">
        <f>'2.測定データ貼付け用シート'!AH57</f>
        <v>820</v>
      </c>
      <c r="AX59" s="33">
        <f>'2.測定データ貼付け用シート'!S57</f>
        <v>801</v>
      </c>
      <c r="AY59" s="53">
        <f>'2.測定データ貼付け用シート'!AQ57</f>
        <v>822</v>
      </c>
      <c r="AZ59" s="28">
        <f>'2.測定データ貼付け用シート'!AC57</f>
        <v>813</v>
      </c>
      <c r="BA59" s="29">
        <f>'2.測定データ貼付け用シート'!AG57</f>
        <v>831</v>
      </c>
      <c r="BB59" s="33">
        <f>'2.測定データ貼付け用シート'!T57</f>
        <v>810</v>
      </c>
      <c r="BC59" s="53">
        <f>'2.測定データ貼付け用シート'!AP57</f>
        <v>808</v>
      </c>
      <c r="BD59" s="28">
        <f>'2.測定データ貼付け用シート'!AD57</f>
        <v>813</v>
      </c>
      <c r="BE59" s="29">
        <f>'2.測定データ貼付け用シート'!AF57</f>
        <v>831</v>
      </c>
      <c r="BF59" s="33">
        <f>'2.測定データ貼付け用シート'!U57</f>
        <v>807</v>
      </c>
      <c r="BG59" s="53">
        <f>'2.測定データ貼付け用シート'!AE57</f>
        <v>809</v>
      </c>
      <c r="BH59" s="28">
        <f>'2.測定データ貼付け用シート'!AO57</f>
        <v>836</v>
      </c>
      <c r="BI59" s="29">
        <f>'2.測定データ貼付け用シート'!AY57</f>
        <v>810</v>
      </c>
    </row>
    <row r="60" spans="1:61" ht="13.5">
      <c r="A60" s="6">
        <v>106</v>
      </c>
      <c r="B60" s="26">
        <f>'2.測定データ貼付け用シート'!B58</f>
        <v>821</v>
      </c>
      <c r="C60" s="27">
        <f>'2.測定データ貼付け用シート'!K58</f>
        <v>810</v>
      </c>
      <c r="D60" s="28">
        <f>'2.測定データ貼付け用シート'!AZ58</f>
        <v>815</v>
      </c>
      <c r="E60" s="29">
        <f>'2.測定データ貼付け用シート'!BI58</f>
        <v>811</v>
      </c>
      <c r="F60" s="32">
        <f>'2.測定データ貼付け用シート'!F58</f>
        <v>824</v>
      </c>
      <c r="G60" s="27">
        <f>'2.測定データ貼付け用シート'!G58</f>
        <v>821</v>
      </c>
      <c r="H60" s="27">
        <f>'2.測定データ貼付け用シート'!BD58</f>
        <v>831</v>
      </c>
      <c r="I60" s="27">
        <f>'2.測定データ貼付け用シート'!BE58</f>
        <v>819</v>
      </c>
      <c r="J60" s="27">
        <f>'2.測定データ貼付け用シート'!E58</f>
        <v>832</v>
      </c>
      <c r="K60" s="27">
        <f>'2.測定データ貼付け用シート'!H58</f>
        <v>825</v>
      </c>
      <c r="L60" s="27">
        <f>'2.測定データ貼付け用シート'!BC58</f>
        <v>829</v>
      </c>
      <c r="M60" s="27">
        <f>'2.測定データ貼付け用シート'!BF58</f>
        <v>841</v>
      </c>
      <c r="N60" s="27">
        <f>'2.測定データ貼付け用シート'!D58</f>
        <v>839</v>
      </c>
      <c r="O60" s="27">
        <f>'2.測定データ貼付け用シート'!I58</f>
        <v>829</v>
      </c>
      <c r="P60" s="27">
        <f>'2.測定データ貼付け用シート'!BB58</f>
        <v>842</v>
      </c>
      <c r="Q60" s="27">
        <f>'2.測定データ貼付け用シート'!BG58</f>
        <v>839</v>
      </c>
      <c r="R60" s="27">
        <f>'2.測定データ貼付け用シート'!C58</f>
        <v>830</v>
      </c>
      <c r="S60" s="27">
        <f>'2.測定データ貼付け用シート'!J58</f>
        <v>820</v>
      </c>
      <c r="T60" s="27">
        <f>'2.測定データ貼付け用シート'!BA58</f>
        <v>860</v>
      </c>
      <c r="U60" s="243">
        <f>'2.測定データ貼付け用シート'!BH58</f>
        <v>844</v>
      </c>
      <c r="V60" s="32">
        <f>'2.測定データ貼付け用シート'!L58</f>
        <v>1653</v>
      </c>
      <c r="W60" s="286">
        <f>'2.測定データ貼付け用シート'!AX58</f>
        <v>1521</v>
      </c>
      <c r="X60" s="27">
        <f>'2.測定データ貼付け用シート'!V58</f>
        <v>982</v>
      </c>
      <c r="Y60" s="287">
        <f>'2.測定データ貼付け用シート'!AN58</f>
        <v>912</v>
      </c>
      <c r="Z60" s="32">
        <f>'2.測定データ貼付け用シート'!M58</f>
        <v>1768</v>
      </c>
      <c r="AA60" s="286">
        <f>'2.測定データ貼付け用シート'!AW58</f>
        <v>1675</v>
      </c>
      <c r="AB60" s="27">
        <f>'2.測定データ貼付け用シート'!W58</f>
        <v>1000</v>
      </c>
      <c r="AC60" s="287">
        <f>'2.測定データ貼付け用シート'!AM58</f>
        <v>1017</v>
      </c>
      <c r="AD60" s="32">
        <f>'2.測定データ貼付け用シート'!N58</f>
        <v>800</v>
      </c>
      <c r="AE60" s="286">
        <f>'2.測定データ貼付け用シート'!AV58</f>
        <v>816</v>
      </c>
      <c r="AF60" s="27">
        <f>'2.測定データ貼付け用シート'!X58</f>
        <v>821</v>
      </c>
      <c r="AG60" s="287">
        <f>'2.測定データ貼付け用シート'!AL58</f>
        <v>822</v>
      </c>
      <c r="AH60" s="32">
        <f>'2.測定データ貼付け用シート'!O58</f>
        <v>815</v>
      </c>
      <c r="AI60" s="286">
        <f>'2.測定データ貼付け用シート'!AU58</f>
        <v>810</v>
      </c>
      <c r="AJ60" s="27">
        <f>'2.測定データ貼付け用シート'!Y58</f>
        <v>808</v>
      </c>
      <c r="AK60" s="287">
        <f>'2.測定データ貼付け用シート'!AK58</f>
        <v>809</v>
      </c>
      <c r="AL60" s="32">
        <f>'2.測定データ貼付け用シート'!P58</f>
        <v>816</v>
      </c>
      <c r="AM60" s="286">
        <f>'2.測定データ貼付け用シート'!AT58</f>
        <v>812</v>
      </c>
      <c r="AN60" s="27">
        <f>'2.測定データ貼付け用シート'!Z58</f>
        <v>808</v>
      </c>
      <c r="AO60" s="287">
        <f>'2.測定データ貼付け用シート'!AJ58</f>
        <v>817</v>
      </c>
      <c r="AP60" s="32">
        <f>'2.測定データ貼付け用シート'!Q58</f>
        <v>806</v>
      </c>
      <c r="AQ60" s="286">
        <f>'2.測定データ貼付け用シート'!AS58</f>
        <v>815</v>
      </c>
      <c r="AR60" s="27">
        <f>'2.測定データ貼付け用シート'!AA58</f>
        <v>805</v>
      </c>
      <c r="AS60" s="287">
        <f>'2.測定データ貼付け用シート'!AI58</f>
        <v>817</v>
      </c>
      <c r="AT60" s="32">
        <f>'2.測定データ貼付け用シート'!R58</f>
        <v>817</v>
      </c>
      <c r="AU60" s="286">
        <f>'2.測定データ貼付け用シート'!AR58</f>
        <v>816</v>
      </c>
      <c r="AV60" s="27">
        <f>'2.測定データ貼付け用シート'!AB58</f>
        <v>804</v>
      </c>
      <c r="AW60" s="287">
        <f>'2.測定データ貼付け用シート'!AH58</f>
        <v>825</v>
      </c>
      <c r="AX60" s="32">
        <f>'2.測定データ貼付け用シート'!S58</f>
        <v>804</v>
      </c>
      <c r="AY60" s="286">
        <f>'2.測定データ貼付け用シート'!AQ58</f>
        <v>830</v>
      </c>
      <c r="AZ60" s="27">
        <f>'2.測定データ貼付け用シート'!AC58</f>
        <v>809</v>
      </c>
      <c r="BA60" s="287">
        <f>'2.測定データ貼付け用シート'!AG58</f>
        <v>830</v>
      </c>
      <c r="BB60" s="32">
        <f>'2.測定データ貼付け用シート'!T58</f>
        <v>806</v>
      </c>
      <c r="BC60" s="286">
        <f>'2.測定データ貼付け用シート'!AP58</f>
        <v>804</v>
      </c>
      <c r="BD60" s="27">
        <f>'2.測定データ貼付け用シート'!AD58</f>
        <v>812</v>
      </c>
      <c r="BE60" s="287">
        <f>'2.測定データ貼付け用シート'!AF58</f>
        <v>834</v>
      </c>
      <c r="BF60" s="32">
        <f>'2.測定データ貼付け用シート'!U58</f>
        <v>806</v>
      </c>
      <c r="BG60" s="286">
        <f>'2.測定データ貼付け用シート'!AE58</f>
        <v>810</v>
      </c>
      <c r="BH60" s="27">
        <f>'2.測定データ貼付け用シート'!AO58</f>
        <v>828</v>
      </c>
      <c r="BI60" s="287">
        <f>'2.測定データ貼付け用シート'!AY58</f>
        <v>803</v>
      </c>
    </row>
    <row r="61" spans="1:61" ht="13.5">
      <c r="A61" s="6">
        <v>108</v>
      </c>
      <c r="B61" s="26">
        <f>'2.測定データ貼付け用シート'!B59</f>
        <v>814</v>
      </c>
      <c r="C61" s="27">
        <f>'2.測定データ貼付け用シート'!K59</f>
        <v>804</v>
      </c>
      <c r="D61" s="28">
        <f>'2.測定データ貼付け用シート'!AZ59</f>
        <v>815</v>
      </c>
      <c r="E61" s="29">
        <f>'2.測定データ貼付け用シート'!BI59</f>
        <v>810</v>
      </c>
      <c r="F61" s="32">
        <f>'2.測定データ貼付け用シート'!F59</f>
        <v>825</v>
      </c>
      <c r="G61" s="27">
        <f>'2.測定データ貼付け用シート'!G59</f>
        <v>818</v>
      </c>
      <c r="H61" s="27">
        <f>'2.測定データ貼付け用シート'!BD59</f>
        <v>836</v>
      </c>
      <c r="I61" s="27">
        <f>'2.測定データ貼付け用シート'!BE59</f>
        <v>817</v>
      </c>
      <c r="J61" s="27">
        <f>'2.測定データ貼付け用シート'!E59</f>
        <v>831</v>
      </c>
      <c r="K61" s="27">
        <f>'2.測定データ貼付け用シート'!H59</f>
        <v>813</v>
      </c>
      <c r="L61" s="27">
        <f>'2.測定データ貼付け用シート'!BC59</f>
        <v>832</v>
      </c>
      <c r="M61" s="27">
        <f>'2.測定データ貼付け用シート'!BF59</f>
        <v>839</v>
      </c>
      <c r="N61" s="27">
        <f>'2.測定データ貼付け用シート'!D59</f>
        <v>834</v>
      </c>
      <c r="O61" s="27">
        <f>'2.測定データ貼付け用シート'!I59</f>
        <v>828</v>
      </c>
      <c r="P61" s="27">
        <f>'2.測定データ貼付け用シート'!BB59</f>
        <v>837</v>
      </c>
      <c r="Q61" s="27">
        <f>'2.測定データ貼付け用シート'!BG59</f>
        <v>835</v>
      </c>
      <c r="R61" s="27">
        <f>'2.測定データ貼付け用シート'!C59</f>
        <v>825</v>
      </c>
      <c r="S61" s="27">
        <f>'2.測定データ貼付け用シート'!J59</f>
        <v>817</v>
      </c>
      <c r="T61" s="27">
        <f>'2.測定データ貼付け用シート'!BA59</f>
        <v>850</v>
      </c>
      <c r="U61" s="243">
        <f>'2.測定データ貼付け用シート'!BH59</f>
        <v>832</v>
      </c>
      <c r="V61" s="33">
        <f>'2.測定データ貼付け用シート'!L59</f>
        <v>1577</v>
      </c>
      <c r="W61" s="53">
        <f>'2.測定データ貼付け用シート'!AX59</f>
        <v>1451</v>
      </c>
      <c r="X61" s="28">
        <f>'2.測定データ貼付け用シート'!V59</f>
        <v>954</v>
      </c>
      <c r="Y61" s="29">
        <f>'2.測定データ貼付け用シート'!AN59</f>
        <v>899</v>
      </c>
      <c r="Z61" s="33">
        <f>'2.測定データ貼付け用シート'!M59</f>
        <v>1693</v>
      </c>
      <c r="AA61" s="53">
        <f>'2.測定データ貼付け用シート'!AW59</f>
        <v>1603</v>
      </c>
      <c r="AB61" s="28">
        <f>'2.測定データ貼付け用シート'!W59</f>
        <v>970</v>
      </c>
      <c r="AC61" s="29">
        <f>'2.測定データ貼付け用シート'!AM59</f>
        <v>995</v>
      </c>
      <c r="AD61" s="33">
        <f>'2.測定データ貼付け用シート'!N59</f>
        <v>800</v>
      </c>
      <c r="AE61" s="53">
        <f>'2.測定データ貼付け用シート'!AV59</f>
        <v>811</v>
      </c>
      <c r="AF61" s="28">
        <f>'2.測定データ貼付け用シート'!X59</f>
        <v>828</v>
      </c>
      <c r="AG61" s="29">
        <f>'2.測定データ貼付け用シート'!AL59</f>
        <v>816</v>
      </c>
      <c r="AH61" s="33">
        <f>'2.測定データ貼付け用シート'!O59</f>
        <v>814</v>
      </c>
      <c r="AI61" s="53">
        <f>'2.測定データ貼付け用シート'!AU59</f>
        <v>804</v>
      </c>
      <c r="AJ61" s="28">
        <f>'2.測定データ貼付け用シート'!Y59</f>
        <v>813</v>
      </c>
      <c r="AK61" s="29">
        <f>'2.測定データ貼付け用シート'!AK59</f>
        <v>812</v>
      </c>
      <c r="AL61" s="33">
        <f>'2.測定データ貼付け用シート'!P59</f>
        <v>812</v>
      </c>
      <c r="AM61" s="53">
        <f>'2.測定データ貼付け用シート'!AT59</f>
        <v>812</v>
      </c>
      <c r="AN61" s="28">
        <f>'2.測定データ貼付け用シート'!Z59</f>
        <v>810</v>
      </c>
      <c r="AO61" s="29">
        <f>'2.測定データ貼付け用シート'!AJ59</f>
        <v>812</v>
      </c>
      <c r="AP61" s="33">
        <f>'2.測定データ貼付け用シート'!Q59</f>
        <v>809</v>
      </c>
      <c r="AQ61" s="53">
        <f>'2.測定データ貼付け用シート'!AS59</f>
        <v>819</v>
      </c>
      <c r="AR61" s="28">
        <f>'2.測定データ貼付け用シート'!AA59</f>
        <v>804</v>
      </c>
      <c r="AS61" s="29">
        <f>'2.測定データ貼付け用シート'!AI59</f>
        <v>820</v>
      </c>
      <c r="AT61" s="33">
        <f>'2.測定データ貼付け用シート'!R59</f>
        <v>816</v>
      </c>
      <c r="AU61" s="53">
        <f>'2.測定データ貼付け用シート'!AR59</f>
        <v>813</v>
      </c>
      <c r="AV61" s="28">
        <f>'2.測定データ貼付け用シート'!AB59</f>
        <v>807</v>
      </c>
      <c r="AW61" s="29">
        <f>'2.測定データ貼付け用シート'!AH59</f>
        <v>822</v>
      </c>
      <c r="AX61" s="33">
        <f>'2.測定データ貼付け用シート'!S59</f>
        <v>801</v>
      </c>
      <c r="AY61" s="53">
        <f>'2.測定データ貼付け用シート'!AQ59</f>
        <v>825</v>
      </c>
      <c r="AZ61" s="28">
        <f>'2.測定データ貼付け用シート'!AC59</f>
        <v>808</v>
      </c>
      <c r="BA61" s="29">
        <f>'2.測定データ貼付け用シート'!AG59</f>
        <v>827</v>
      </c>
      <c r="BB61" s="33">
        <f>'2.測定データ貼付け用シート'!T59</f>
        <v>808</v>
      </c>
      <c r="BC61" s="53">
        <f>'2.測定データ貼付け用シート'!AP59</f>
        <v>804</v>
      </c>
      <c r="BD61" s="28">
        <f>'2.測定データ貼付け用シート'!AD59</f>
        <v>814</v>
      </c>
      <c r="BE61" s="29">
        <f>'2.測定データ貼付け用シート'!AF59</f>
        <v>830</v>
      </c>
      <c r="BF61" s="33">
        <f>'2.測定データ貼付け用シート'!U59</f>
        <v>805</v>
      </c>
      <c r="BG61" s="53">
        <f>'2.測定データ貼付け用シート'!AE59</f>
        <v>807</v>
      </c>
      <c r="BH61" s="28">
        <f>'2.測定データ貼付け用シート'!AO59</f>
        <v>828</v>
      </c>
      <c r="BI61" s="29">
        <f>'2.測定データ貼付け用シート'!AY59</f>
        <v>804</v>
      </c>
    </row>
    <row r="62" spans="1:61" ht="13.5">
      <c r="A62" s="6">
        <v>110</v>
      </c>
      <c r="B62" s="26">
        <f>'2.測定データ貼付け用シート'!B60</f>
        <v>817</v>
      </c>
      <c r="C62" s="27">
        <f>'2.測定データ貼付け用シート'!K60</f>
        <v>803</v>
      </c>
      <c r="D62" s="28">
        <f>'2.測定データ貼付け用シート'!AZ60</f>
        <v>815</v>
      </c>
      <c r="E62" s="29">
        <f>'2.測定データ貼付け用シート'!BI60</f>
        <v>809</v>
      </c>
      <c r="F62" s="32">
        <f>'2.測定データ貼付け用シート'!F60</f>
        <v>821</v>
      </c>
      <c r="G62" s="27">
        <f>'2.測定データ貼付け用シート'!G60</f>
        <v>816</v>
      </c>
      <c r="H62" s="27">
        <f>'2.測定データ貼付け用シート'!BD60</f>
        <v>832</v>
      </c>
      <c r="I62" s="27">
        <f>'2.測定データ貼付け用シート'!BE60</f>
        <v>821</v>
      </c>
      <c r="J62" s="27">
        <f>'2.測定データ貼付け用シート'!E60</f>
        <v>825</v>
      </c>
      <c r="K62" s="27">
        <f>'2.測定データ貼付け用シート'!H60</f>
        <v>815</v>
      </c>
      <c r="L62" s="27">
        <f>'2.測定データ貼付け用シート'!BC60</f>
        <v>835</v>
      </c>
      <c r="M62" s="27">
        <f>'2.測定データ貼付け用シート'!BF60</f>
        <v>833</v>
      </c>
      <c r="N62" s="27">
        <f>'2.測定データ貼付け用シート'!D60</f>
        <v>830</v>
      </c>
      <c r="O62" s="27">
        <f>'2.測定データ貼付け用シート'!I60</f>
        <v>817</v>
      </c>
      <c r="P62" s="27">
        <f>'2.測定データ貼付け用シート'!BB60</f>
        <v>835</v>
      </c>
      <c r="Q62" s="27">
        <f>'2.測定データ貼付け用シート'!BG60</f>
        <v>831</v>
      </c>
      <c r="R62" s="27">
        <f>'2.測定データ貼付け用シート'!C60</f>
        <v>817</v>
      </c>
      <c r="S62" s="27">
        <f>'2.測定データ貼付け用シート'!J60</f>
        <v>813</v>
      </c>
      <c r="T62" s="27">
        <f>'2.測定データ貼付け用シート'!BA60</f>
        <v>840</v>
      </c>
      <c r="U62" s="243">
        <f>'2.測定データ貼付け用シート'!BH60</f>
        <v>831</v>
      </c>
      <c r="V62" s="32">
        <f>'2.測定データ貼付け用シート'!L60</f>
        <v>1514</v>
      </c>
      <c r="W62" s="286">
        <f>'2.測定データ貼付け用シート'!AX60</f>
        <v>1382</v>
      </c>
      <c r="X62" s="27">
        <f>'2.測定データ貼付け用シート'!V60</f>
        <v>931</v>
      </c>
      <c r="Y62" s="287">
        <f>'2.測定データ貼付け用シート'!AN60</f>
        <v>889</v>
      </c>
      <c r="Z62" s="32">
        <f>'2.測定データ貼付け用シート'!M60</f>
        <v>1626</v>
      </c>
      <c r="AA62" s="286">
        <f>'2.測定データ貼付け用シート'!AW60</f>
        <v>1533</v>
      </c>
      <c r="AB62" s="27">
        <f>'2.測定データ貼付け用シート'!W60</f>
        <v>949</v>
      </c>
      <c r="AC62" s="287">
        <f>'2.測定データ貼付け用シート'!AM60</f>
        <v>964</v>
      </c>
      <c r="AD62" s="32">
        <f>'2.測定データ貼付け用シート'!N60</f>
        <v>803</v>
      </c>
      <c r="AE62" s="286">
        <f>'2.測定データ貼付け用シート'!AV60</f>
        <v>810</v>
      </c>
      <c r="AF62" s="27">
        <f>'2.測定データ貼付け用シート'!X60</f>
        <v>824</v>
      </c>
      <c r="AG62" s="287">
        <f>'2.測定データ貼付け用シート'!AL60</f>
        <v>817</v>
      </c>
      <c r="AH62" s="32">
        <f>'2.測定データ貼付け用シート'!O60</f>
        <v>813</v>
      </c>
      <c r="AI62" s="286">
        <f>'2.測定データ貼付け用シート'!AU60</f>
        <v>806</v>
      </c>
      <c r="AJ62" s="27">
        <f>'2.測定データ貼付け用シート'!Y60</f>
        <v>808</v>
      </c>
      <c r="AK62" s="287">
        <f>'2.測定データ貼付け用シート'!AK60</f>
        <v>809</v>
      </c>
      <c r="AL62" s="32">
        <f>'2.測定データ貼付け用シート'!P60</f>
        <v>810</v>
      </c>
      <c r="AM62" s="286">
        <f>'2.測定データ貼付け用シート'!AT60</f>
        <v>815</v>
      </c>
      <c r="AN62" s="27">
        <f>'2.測定データ貼付け用シート'!Z60</f>
        <v>810</v>
      </c>
      <c r="AO62" s="287">
        <f>'2.測定データ貼付け用シート'!AJ60</f>
        <v>814</v>
      </c>
      <c r="AP62" s="32">
        <f>'2.測定データ貼付け用シート'!Q60</f>
        <v>803</v>
      </c>
      <c r="AQ62" s="286">
        <f>'2.測定データ貼付け用シート'!AS60</f>
        <v>814</v>
      </c>
      <c r="AR62" s="27">
        <f>'2.測定データ貼付け用シート'!AA60</f>
        <v>799</v>
      </c>
      <c r="AS62" s="287">
        <f>'2.測定データ貼付け用シート'!AI60</f>
        <v>819</v>
      </c>
      <c r="AT62" s="32">
        <f>'2.測定データ貼付け用シート'!R60</f>
        <v>812</v>
      </c>
      <c r="AU62" s="286">
        <f>'2.測定データ貼付け用シート'!AR60</f>
        <v>814</v>
      </c>
      <c r="AV62" s="27">
        <f>'2.測定データ貼付け用シート'!AB60</f>
        <v>808</v>
      </c>
      <c r="AW62" s="287">
        <f>'2.測定データ貼付け用シート'!AH60</f>
        <v>823</v>
      </c>
      <c r="AX62" s="32">
        <f>'2.測定データ貼付け用シート'!S60</f>
        <v>800</v>
      </c>
      <c r="AY62" s="286">
        <f>'2.測定データ貼付け用シート'!AQ60</f>
        <v>826</v>
      </c>
      <c r="AZ62" s="27">
        <f>'2.測定データ貼付け用シート'!AC60</f>
        <v>805</v>
      </c>
      <c r="BA62" s="287">
        <f>'2.測定データ貼付け用シート'!AG60</f>
        <v>831</v>
      </c>
      <c r="BB62" s="32">
        <f>'2.測定データ貼付け用シート'!T60</f>
        <v>805</v>
      </c>
      <c r="BC62" s="286">
        <f>'2.測定データ貼付け用シート'!AP60</f>
        <v>811</v>
      </c>
      <c r="BD62" s="27">
        <f>'2.測定データ貼付け用シート'!AD60</f>
        <v>809</v>
      </c>
      <c r="BE62" s="287">
        <f>'2.測定データ貼付け用シート'!AF60</f>
        <v>833</v>
      </c>
      <c r="BF62" s="32">
        <f>'2.測定データ貼付け用シート'!U60</f>
        <v>808</v>
      </c>
      <c r="BG62" s="286">
        <f>'2.測定データ貼付け用シート'!AE60</f>
        <v>812</v>
      </c>
      <c r="BH62" s="27">
        <f>'2.測定データ貼付け用シート'!AO60</f>
        <v>825</v>
      </c>
      <c r="BI62" s="287">
        <f>'2.測定データ貼付け用シート'!AY60</f>
        <v>804</v>
      </c>
    </row>
    <row r="63" spans="1:61" ht="13.5">
      <c r="A63" s="6">
        <v>112</v>
      </c>
      <c r="B63" s="26">
        <f>'2.測定データ貼付け用シート'!B61</f>
        <v>816</v>
      </c>
      <c r="C63" s="27">
        <f>'2.測定データ貼付け用シート'!K61</f>
        <v>801</v>
      </c>
      <c r="D63" s="28">
        <f>'2.測定データ貼付け用シート'!AZ61</f>
        <v>807</v>
      </c>
      <c r="E63" s="29">
        <f>'2.測定データ貼付け用シート'!BI61</f>
        <v>813</v>
      </c>
      <c r="F63" s="32">
        <f>'2.測定データ貼付け用シート'!F61</f>
        <v>819</v>
      </c>
      <c r="G63" s="27">
        <f>'2.測定データ貼付け用シート'!G61</f>
        <v>820</v>
      </c>
      <c r="H63" s="27">
        <f>'2.測定データ貼付け用シート'!BD61</f>
        <v>828</v>
      </c>
      <c r="I63" s="27">
        <f>'2.測定データ貼付け用シート'!BE61</f>
        <v>815</v>
      </c>
      <c r="J63" s="27">
        <f>'2.測定データ貼付け用シート'!E61</f>
        <v>822</v>
      </c>
      <c r="K63" s="27">
        <f>'2.測定データ貼付け用シート'!H61</f>
        <v>822</v>
      </c>
      <c r="L63" s="27">
        <f>'2.測定データ貼付け用シート'!BC61</f>
        <v>831</v>
      </c>
      <c r="M63" s="27">
        <f>'2.測定データ貼付け用シート'!BF61</f>
        <v>833</v>
      </c>
      <c r="N63" s="27">
        <f>'2.測定データ貼付け用シート'!D61</f>
        <v>826</v>
      </c>
      <c r="O63" s="27">
        <f>'2.測定データ貼付け用シート'!I61</f>
        <v>820</v>
      </c>
      <c r="P63" s="27">
        <f>'2.測定データ貼付け用シート'!BB61</f>
        <v>830</v>
      </c>
      <c r="Q63" s="27">
        <f>'2.測定データ貼付け用シート'!BG61</f>
        <v>832</v>
      </c>
      <c r="R63" s="27">
        <f>'2.測定データ貼付け用シート'!C61</f>
        <v>817</v>
      </c>
      <c r="S63" s="27">
        <f>'2.測定データ貼付け用シート'!J61</f>
        <v>811</v>
      </c>
      <c r="T63" s="27">
        <f>'2.測定データ貼付け用シート'!BA61</f>
        <v>836</v>
      </c>
      <c r="U63" s="243">
        <f>'2.測定データ貼付け用シート'!BH61</f>
        <v>828</v>
      </c>
      <c r="V63" s="33">
        <f>'2.測定データ貼付け用シート'!L61</f>
        <v>1443</v>
      </c>
      <c r="W63" s="53">
        <f>'2.測定データ貼付け用シート'!AX61</f>
        <v>1336</v>
      </c>
      <c r="X63" s="28">
        <f>'2.測定データ貼付け用シート'!V61</f>
        <v>919</v>
      </c>
      <c r="Y63" s="29">
        <f>'2.測定データ貼付け用シート'!AN61</f>
        <v>875</v>
      </c>
      <c r="Z63" s="33">
        <f>'2.測定データ貼付け用シート'!M61</f>
        <v>1564</v>
      </c>
      <c r="AA63" s="53">
        <f>'2.測定データ貼付け用シート'!AW61</f>
        <v>1467</v>
      </c>
      <c r="AB63" s="28">
        <f>'2.測定データ貼付け用シート'!W61</f>
        <v>935</v>
      </c>
      <c r="AC63" s="29">
        <f>'2.測定データ貼付け用シート'!AM61</f>
        <v>935</v>
      </c>
      <c r="AD63" s="33">
        <f>'2.測定データ貼付け用シート'!N61</f>
        <v>801</v>
      </c>
      <c r="AE63" s="53">
        <f>'2.測定データ貼付け用シート'!AV61</f>
        <v>810</v>
      </c>
      <c r="AF63" s="28">
        <f>'2.測定データ貼付け用シート'!X61</f>
        <v>821</v>
      </c>
      <c r="AG63" s="29">
        <f>'2.測定データ貼付け用シート'!AL61</f>
        <v>815</v>
      </c>
      <c r="AH63" s="33">
        <f>'2.測定データ貼付け用シート'!O61</f>
        <v>815</v>
      </c>
      <c r="AI63" s="53">
        <f>'2.測定データ貼付け用シート'!AU61</f>
        <v>800</v>
      </c>
      <c r="AJ63" s="28">
        <f>'2.測定データ貼付け用シート'!Y61</f>
        <v>808</v>
      </c>
      <c r="AK63" s="29">
        <f>'2.測定データ貼付け用シート'!AK61</f>
        <v>804</v>
      </c>
      <c r="AL63" s="33">
        <f>'2.測定データ貼付け用シート'!P61</f>
        <v>810</v>
      </c>
      <c r="AM63" s="53">
        <f>'2.測定データ貼付け用シート'!AT61</f>
        <v>815</v>
      </c>
      <c r="AN63" s="28">
        <f>'2.測定データ貼付け用シート'!Z61</f>
        <v>810</v>
      </c>
      <c r="AO63" s="29">
        <f>'2.測定データ貼付け用シート'!AJ61</f>
        <v>813</v>
      </c>
      <c r="AP63" s="33">
        <f>'2.測定データ貼付け用シート'!Q61</f>
        <v>804</v>
      </c>
      <c r="AQ63" s="53">
        <f>'2.測定データ貼付け用シート'!AS61</f>
        <v>815</v>
      </c>
      <c r="AR63" s="28">
        <f>'2.測定データ貼付け用シート'!AA61</f>
        <v>800</v>
      </c>
      <c r="AS63" s="29">
        <f>'2.測定データ貼付け用シート'!AI61</f>
        <v>811</v>
      </c>
      <c r="AT63" s="33">
        <f>'2.測定データ貼付け用シート'!R61</f>
        <v>816</v>
      </c>
      <c r="AU63" s="53">
        <f>'2.測定データ貼付け用シート'!AR61</f>
        <v>813</v>
      </c>
      <c r="AV63" s="28">
        <f>'2.測定データ貼付け用シート'!AB61</f>
        <v>809</v>
      </c>
      <c r="AW63" s="29">
        <f>'2.測定データ貼付け用シート'!AH61</f>
        <v>822</v>
      </c>
      <c r="AX63" s="33">
        <f>'2.測定データ貼付け用シート'!S61</f>
        <v>801</v>
      </c>
      <c r="AY63" s="53">
        <f>'2.測定データ貼付け用シート'!AQ61</f>
        <v>822</v>
      </c>
      <c r="AZ63" s="28">
        <f>'2.測定データ貼付け用シート'!AC61</f>
        <v>804</v>
      </c>
      <c r="BA63" s="29">
        <f>'2.測定データ貼付け用シート'!AG61</f>
        <v>826</v>
      </c>
      <c r="BB63" s="33">
        <f>'2.測定データ貼付け用シート'!T61</f>
        <v>809</v>
      </c>
      <c r="BC63" s="53">
        <f>'2.測定データ貼付け用シート'!AP61</f>
        <v>806</v>
      </c>
      <c r="BD63" s="28">
        <f>'2.測定データ貼付け用シート'!AD61</f>
        <v>812</v>
      </c>
      <c r="BE63" s="29">
        <f>'2.測定データ貼付け用シート'!AF61</f>
        <v>834</v>
      </c>
      <c r="BF63" s="33">
        <f>'2.測定データ貼付け用シート'!U61</f>
        <v>805</v>
      </c>
      <c r="BG63" s="53">
        <f>'2.測定データ貼付け用シート'!AE61</f>
        <v>807</v>
      </c>
      <c r="BH63" s="28">
        <f>'2.測定データ貼付け用シート'!AO61</f>
        <v>825</v>
      </c>
      <c r="BI63" s="29">
        <f>'2.測定データ貼付け用シート'!AY61</f>
        <v>799</v>
      </c>
    </row>
    <row r="64" spans="1:61" ht="13.5">
      <c r="A64" s="6">
        <v>114</v>
      </c>
      <c r="B64" s="26">
        <f>'2.測定データ貼付け用シート'!B62</f>
        <v>817</v>
      </c>
      <c r="C64" s="27">
        <f>'2.測定データ貼付け用シート'!K62</f>
        <v>804</v>
      </c>
      <c r="D64" s="28">
        <f>'2.測定データ貼付け用シート'!AZ62</f>
        <v>813</v>
      </c>
      <c r="E64" s="29">
        <f>'2.測定データ貼付け用シート'!BI62</f>
        <v>809</v>
      </c>
      <c r="F64" s="32">
        <f>'2.測定データ貼付け用シート'!F62</f>
        <v>818</v>
      </c>
      <c r="G64" s="27">
        <f>'2.測定データ貼付け用シート'!G62</f>
        <v>814</v>
      </c>
      <c r="H64" s="27">
        <f>'2.測定データ貼付け用シート'!BD62</f>
        <v>827</v>
      </c>
      <c r="I64" s="27">
        <f>'2.測定データ貼付け用シート'!BE62</f>
        <v>808</v>
      </c>
      <c r="J64" s="27">
        <f>'2.測定データ貼付け用シート'!E62</f>
        <v>822</v>
      </c>
      <c r="K64" s="27">
        <f>'2.測定データ貼付け用シート'!H62</f>
        <v>814</v>
      </c>
      <c r="L64" s="27">
        <f>'2.測定データ貼付け用シート'!BC62</f>
        <v>828</v>
      </c>
      <c r="M64" s="27">
        <f>'2.測定データ貼付け用シート'!BF62</f>
        <v>833</v>
      </c>
      <c r="N64" s="27">
        <f>'2.測定データ貼付け用シート'!D62</f>
        <v>827</v>
      </c>
      <c r="O64" s="27">
        <f>'2.測定データ貼付け用シート'!I62</f>
        <v>817</v>
      </c>
      <c r="P64" s="27">
        <f>'2.測定データ貼付け用シート'!BB62</f>
        <v>829</v>
      </c>
      <c r="Q64" s="27">
        <f>'2.測定データ貼付け用シート'!BG62</f>
        <v>831</v>
      </c>
      <c r="R64" s="27">
        <f>'2.測定データ貼付け用シート'!C62</f>
        <v>809</v>
      </c>
      <c r="S64" s="27">
        <f>'2.測定データ貼付け用シート'!J62</f>
        <v>806</v>
      </c>
      <c r="T64" s="27">
        <f>'2.測定データ貼付け用シート'!BA62</f>
        <v>833</v>
      </c>
      <c r="U64" s="243">
        <f>'2.測定データ貼付け用シート'!BH62</f>
        <v>829</v>
      </c>
      <c r="V64" s="32">
        <f>'2.測定データ貼付け用シート'!L62</f>
        <v>1375</v>
      </c>
      <c r="W64" s="286">
        <f>'2.測定データ貼付け用シート'!AX62</f>
        <v>1281</v>
      </c>
      <c r="X64" s="27">
        <f>'2.測定データ貼付け用シート'!V62</f>
        <v>903</v>
      </c>
      <c r="Y64" s="287">
        <f>'2.測定データ貼付け用シート'!AN62</f>
        <v>861</v>
      </c>
      <c r="Z64" s="32">
        <f>'2.測定データ貼付け用シート'!M62</f>
        <v>1500</v>
      </c>
      <c r="AA64" s="286">
        <f>'2.測定データ貼付け用シート'!AW62</f>
        <v>1417</v>
      </c>
      <c r="AB64" s="27">
        <f>'2.測定データ貼付け用シート'!W62</f>
        <v>917</v>
      </c>
      <c r="AC64" s="287">
        <f>'2.測定データ貼付け用シート'!AM62</f>
        <v>921</v>
      </c>
      <c r="AD64" s="32">
        <f>'2.測定データ貼付け用シート'!N62</f>
        <v>798</v>
      </c>
      <c r="AE64" s="286">
        <f>'2.測定データ貼付け用シート'!AV62</f>
        <v>807</v>
      </c>
      <c r="AF64" s="27">
        <f>'2.測定データ貼付け用シート'!X62</f>
        <v>820</v>
      </c>
      <c r="AG64" s="287">
        <f>'2.測定データ貼付け用シート'!AL62</f>
        <v>816</v>
      </c>
      <c r="AH64" s="32">
        <f>'2.測定データ貼付け用シート'!O62</f>
        <v>814</v>
      </c>
      <c r="AI64" s="286">
        <f>'2.測定データ貼付け用シート'!AU62</f>
        <v>805</v>
      </c>
      <c r="AJ64" s="27">
        <f>'2.測定データ貼付け用シート'!Y62</f>
        <v>810</v>
      </c>
      <c r="AK64" s="287">
        <f>'2.測定データ貼付け用シート'!AK62</f>
        <v>808</v>
      </c>
      <c r="AL64" s="32">
        <f>'2.測定データ貼付け用シート'!P62</f>
        <v>809</v>
      </c>
      <c r="AM64" s="286">
        <f>'2.測定データ貼付け用シート'!AT62</f>
        <v>811</v>
      </c>
      <c r="AN64" s="27">
        <f>'2.測定データ貼付け用シート'!Z62</f>
        <v>809</v>
      </c>
      <c r="AO64" s="287">
        <f>'2.測定データ貼付け用シート'!AJ62</f>
        <v>812</v>
      </c>
      <c r="AP64" s="32">
        <f>'2.測定データ貼付け用シート'!Q62</f>
        <v>807</v>
      </c>
      <c r="AQ64" s="286">
        <f>'2.測定データ貼付け用シート'!AS62</f>
        <v>815</v>
      </c>
      <c r="AR64" s="27">
        <f>'2.測定データ貼付け用シート'!AA62</f>
        <v>802</v>
      </c>
      <c r="AS64" s="287">
        <f>'2.測定データ貼付け用シート'!AI62</f>
        <v>810</v>
      </c>
      <c r="AT64" s="32">
        <f>'2.測定データ貼付け用シート'!R62</f>
        <v>813</v>
      </c>
      <c r="AU64" s="286">
        <f>'2.測定データ貼付け用シート'!AR62</f>
        <v>808</v>
      </c>
      <c r="AV64" s="27">
        <f>'2.測定データ貼付け用シート'!AB62</f>
        <v>808</v>
      </c>
      <c r="AW64" s="287">
        <f>'2.測定データ貼付け用シート'!AH62</f>
        <v>822</v>
      </c>
      <c r="AX64" s="32">
        <f>'2.測定データ貼付け用シート'!S62</f>
        <v>798</v>
      </c>
      <c r="AY64" s="286">
        <f>'2.測定データ貼付け用シート'!AQ62</f>
        <v>823</v>
      </c>
      <c r="AZ64" s="27">
        <f>'2.測定データ貼付け用シート'!AC62</f>
        <v>803</v>
      </c>
      <c r="BA64" s="287">
        <f>'2.測定データ貼付け用シート'!AG62</f>
        <v>828</v>
      </c>
      <c r="BB64" s="32">
        <f>'2.測定データ貼付け用シート'!T62</f>
        <v>802</v>
      </c>
      <c r="BC64" s="286">
        <f>'2.測定データ貼付け用シート'!AP62</f>
        <v>799</v>
      </c>
      <c r="BD64" s="27">
        <f>'2.測定データ貼付け用シート'!AD62</f>
        <v>807</v>
      </c>
      <c r="BE64" s="287">
        <f>'2.測定データ貼付け用シート'!AF62</f>
        <v>830</v>
      </c>
      <c r="BF64" s="32">
        <f>'2.測定データ貼付け用シート'!U62</f>
        <v>799</v>
      </c>
      <c r="BG64" s="286">
        <f>'2.測定データ貼付け用シート'!AE62</f>
        <v>811</v>
      </c>
      <c r="BH64" s="27">
        <f>'2.測定データ貼付け用シート'!AO62</f>
        <v>817</v>
      </c>
      <c r="BI64" s="287">
        <f>'2.測定データ貼付け用シート'!AY62</f>
        <v>796</v>
      </c>
    </row>
    <row r="65" spans="1:61" ht="13.5">
      <c r="A65" s="6">
        <v>116</v>
      </c>
      <c r="B65" s="26">
        <f>'2.測定データ貼付け用シート'!B63</f>
        <v>817</v>
      </c>
      <c r="C65" s="27">
        <f>'2.測定データ貼付け用シート'!K63</f>
        <v>805</v>
      </c>
      <c r="D65" s="28">
        <f>'2.測定データ貼付け用シート'!AZ63</f>
        <v>816</v>
      </c>
      <c r="E65" s="29">
        <f>'2.測定データ貼付け用シート'!BI63</f>
        <v>810</v>
      </c>
      <c r="F65" s="32">
        <f>'2.測定データ貼付け用シート'!F63</f>
        <v>821</v>
      </c>
      <c r="G65" s="27">
        <f>'2.測定データ貼付け用シート'!G63</f>
        <v>811</v>
      </c>
      <c r="H65" s="27">
        <f>'2.測定データ貼付け用シート'!BD63</f>
        <v>825</v>
      </c>
      <c r="I65" s="27">
        <f>'2.測定データ貼付け用シート'!BE63</f>
        <v>813</v>
      </c>
      <c r="J65" s="27">
        <f>'2.測定データ貼付け用シート'!E63</f>
        <v>822</v>
      </c>
      <c r="K65" s="27">
        <f>'2.測定データ貼付け用シート'!H63</f>
        <v>810</v>
      </c>
      <c r="L65" s="27">
        <f>'2.測定データ貼付け用シート'!BC63</f>
        <v>828</v>
      </c>
      <c r="M65" s="27">
        <f>'2.測定データ貼付け用シート'!BF63</f>
        <v>832</v>
      </c>
      <c r="N65" s="27">
        <f>'2.測定データ貼付け用シート'!D63</f>
        <v>826</v>
      </c>
      <c r="O65" s="27">
        <f>'2.測定データ貼付け用シート'!I63</f>
        <v>819</v>
      </c>
      <c r="P65" s="27">
        <f>'2.測定データ貼付け用シート'!BB63</f>
        <v>826</v>
      </c>
      <c r="Q65" s="27">
        <f>'2.測定データ貼付け用シート'!BG63</f>
        <v>829</v>
      </c>
      <c r="R65" s="27">
        <f>'2.測定データ貼付け用シート'!C63</f>
        <v>809</v>
      </c>
      <c r="S65" s="27">
        <f>'2.測定データ貼付け用シート'!J63</f>
        <v>808</v>
      </c>
      <c r="T65" s="27">
        <f>'2.測定データ貼付け用シート'!BA63</f>
        <v>830</v>
      </c>
      <c r="U65" s="243">
        <f>'2.測定データ貼付け用シート'!BH63</f>
        <v>825</v>
      </c>
      <c r="V65" s="33">
        <f>'2.測定データ貼付け用シート'!L63</f>
        <v>1326</v>
      </c>
      <c r="W65" s="53">
        <f>'2.測定データ貼付け用シート'!AX63</f>
        <v>1232</v>
      </c>
      <c r="X65" s="28">
        <f>'2.測定データ貼付け用シート'!V63</f>
        <v>895</v>
      </c>
      <c r="Y65" s="29">
        <f>'2.測定データ貼付け用シート'!AN63</f>
        <v>856</v>
      </c>
      <c r="Z65" s="33">
        <f>'2.測定データ貼付け用シート'!M63</f>
        <v>1443</v>
      </c>
      <c r="AA65" s="53">
        <f>'2.測定データ貼付け用シート'!AW63</f>
        <v>1359</v>
      </c>
      <c r="AB65" s="28">
        <f>'2.測定データ貼付け用シート'!W63</f>
        <v>900</v>
      </c>
      <c r="AC65" s="29">
        <f>'2.測定データ貼付け用シート'!AM63</f>
        <v>905</v>
      </c>
      <c r="AD65" s="33">
        <f>'2.測定データ貼付け用シート'!N63</f>
        <v>798</v>
      </c>
      <c r="AE65" s="53">
        <f>'2.測定データ貼付け用シート'!AV63</f>
        <v>805</v>
      </c>
      <c r="AF65" s="28">
        <f>'2.測定データ貼付け用シート'!X63</f>
        <v>825</v>
      </c>
      <c r="AG65" s="29">
        <f>'2.測定データ貼付け用シート'!AL63</f>
        <v>817</v>
      </c>
      <c r="AH65" s="33">
        <f>'2.測定データ貼付け用シート'!O63</f>
        <v>811</v>
      </c>
      <c r="AI65" s="53">
        <f>'2.測定データ貼付け用シート'!AU63</f>
        <v>799</v>
      </c>
      <c r="AJ65" s="28">
        <f>'2.測定データ貼付け用シート'!Y63</f>
        <v>808</v>
      </c>
      <c r="AK65" s="29">
        <f>'2.測定データ貼付け用シート'!AK63</f>
        <v>802</v>
      </c>
      <c r="AL65" s="33">
        <f>'2.測定データ貼付け用シート'!P63</f>
        <v>805</v>
      </c>
      <c r="AM65" s="53">
        <f>'2.測定データ貼付け用シート'!AT63</f>
        <v>814</v>
      </c>
      <c r="AN65" s="28">
        <f>'2.測定データ貼付け用シート'!Z63</f>
        <v>808</v>
      </c>
      <c r="AO65" s="29">
        <f>'2.測定データ貼付け用シート'!AJ63</f>
        <v>813</v>
      </c>
      <c r="AP65" s="33">
        <f>'2.測定データ貼付け用シート'!Q63</f>
        <v>805</v>
      </c>
      <c r="AQ65" s="53">
        <f>'2.測定データ貼付け用シート'!AS63</f>
        <v>815</v>
      </c>
      <c r="AR65" s="28">
        <f>'2.測定データ貼付け用シート'!AA63</f>
        <v>800</v>
      </c>
      <c r="AS65" s="29">
        <f>'2.測定データ貼付け用シート'!AI63</f>
        <v>812</v>
      </c>
      <c r="AT65" s="33">
        <f>'2.測定データ貼付け用シート'!R63</f>
        <v>817</v>
      </c>
      <c r="AU65" s="53">
        <f>'2.測定データ貼付け用シート'!AR63</f>
        <v>807</v>
      </c>
      <c r="AV65" s="28">
        <f>'2.測定データ貼付け用シート'!AB63</f>
        <v>805</v>
      </c>
      <c r="AW65" s="29">
        <f>'2.測定データ貼付け用シート'!AH63</f>
        <v>821</v>
      </c>
      <c r="AX65" s="33">
        <f>'2.測定データ貼付け用シート'!S63</f>
        <v>797</v>
      </c>
      <c r="AY65" s="53">
        <f>'2.測定データ貼付け用シート'!AQ63</f>
        <v>824</v>
      </c>
      <c r="AZ65" s="28">
        <f>'2.測定データ貼付け用シート'!AC63</f>
        <v>803</v>
      </c>
      <c r="BA65" s="29">
        <f>'2.測定データ貼付け用シート'!AG63</f>
        <v>824</v>
      </c>
      <c r="BB65" s="33">
        <f>'2.測定データ貼付け用シート'!T63</f>
        <v>805</v>
      </c>
      <c r="BC65" s="53">
        <f>'2.測定データ貼付け用シート'!AP63</f>
        <v>806</v>
      </c>
      <c r="BD65" s="28">
        <f>'2.測定データ貼付け用シート'!AD63</f>
        <v>809</v>
      </c>
      <c r="BE65" s="29">
        <f>'2.測定データ貼付け用シート'!AF63</f>
        <v>829</v>
      </c>
      <c r="BF65" s="33">
        <f>'2.測定データ貼付け用シート'!U63</f>
        <v>803</v>
      </c>
      <c r="BG65" s="53">
        <f>'2.測定データ貼付け用シート'!AE63</f>
        <v>812</v>
      </c>
      <c r="BH65" s="28">
        <f>'2.測定データ貼付け用シート'!AO63</f>
        <v>823</v>
      </c>
      <c r="BI65" s="29">
        <f>'2.測定データ貼付け用シート'!AY63</f>
        <v>796</v>
      </c>
    </row>
    <row r="66" spans="1:61" ht="13.5">
      <c r="A66" s="6">
        <v>118</v>
      </c>
      <c r="B66" s="26">
        <f>'2.測定データ貼付け用シート'!B64</f>
        <v>815</v>
      </c>
      <c r="C66" s="27">
        <f>'2.測定データ貼付け用シート'!K64</f>
        <v>802</v>
      </c>
      <c r="D66" s="28">
        <f>'2.測定データ貼付け用シート'!AZ64</f>
        <v>811</v>
      </c>
      <c r="E66" s="29">
        <f>'2.測定データ貼付け用シート'!BI64</f>
        <v>813</v>
      </c>
      <c r="F66" s="32">
        <f>'2.測定データ貼付け用シート'!F64</f>
        <v>815</v>
      </c>
      <c r="G66" s="27">
        <f>'2.測定データ貼付け用シート'!G64</f>
        <v>814</v>
      </c>
      <c r="H66" s="27">
        <f>'2.測定データ貼付け用シート'!BD64</f>
        <v>827</v>
      </c>
      <c r="I66" s="27">
        <f>'2.測定データ貼付け用シート'!BE64</f>
        <v>811</v>
      </c>
      <c r="J66" s="27">
        <f>'2.測定データ貼付け用シート'!E64</f>
        <v>823</v>
      </c>
      <c r="K66" s="27">
        <f>'2.測定データ貼付け用シート'!H64</f>
        <v>814</v>
      </c>
      <c r="L66" s="27">
        <f>'2.測定データ貼付け用シート'!BC64</f>
        <v>830</v>
      </c>
      <c r="M66" s="27">
        <f>'2.測定データ貼付け用シート'!BF64</f>
        <v>830</v>
      </c>
      <c r="N66" s="27">
        <f>'2.測定データ貼付け用シート'!D64</f>
        <v>818</v>
      </c>
      <c r="O66" s="27">
        <f>'2.測定データ貼付け用シート'!I64</f>
        <v>814</v>
      </c>
      <c r="P66" s="27">
        <f>'2.測定データ貼付け用シート'!BB64</f>
        <v>823</v>
      </c>
      <c r="Q66" s="27">
        <f>'2.測定データ貼付け用シート'!BG64</f>
        <v>830</v>
      </c>
      <c r="R66" s="27">
        <f>'2.測定データ貼付け用シート'!C64</f>
        <v>805</v>
      </c>
      <c r="S66" s="27">
        <f>'2.測定データ貼付け用シート'!J64</f>
        <v>804</v>
      </c>
      <c r="T66" s="27">
        <f>'2.測定データ貼付け用シート'!BA64</f>
        <v>831</v>
      </c>
      <c r="U66" s="243">
        <f>'2.測定データ貼付け用シート'!BH64</f>
        <v>822</v>
      </c>
      <c r="V66" s="32">
        <f>'2.測定データ貼付け用シート'!L64</f>
        <v>1269</v>
      </c>
      <c r="W66" s="286">
        <f>'2.測定データ貼付け用シート'!AX64</f>
        <v>1181</v>
      </c>
      <c r="X66" s="27">
        <f>'2.測定データ貼付け用シート'!V64</f>
        <v>886</v>
      </c>
      <c r="Y66" s="287">
        <f>'2.測定データ貼付け用シート'!AN64</f>
        <v>850</v>
      </c>
      <c r="Z66" s="32">
        <f>'2.測定データ貼付け用シート'!M64</f>
        <v>1393</v>
      </c>
      <c r="AA66" s="286">
        <f>'2.測定データ貼付け用シート'!AW64</f>
        <v>1314</v>
      </c>
      <c r="AB66" s="27">
        <f>'2.測定データ貼付け用シート'!W64</f>
        <v>886</v>
      </c>
      <c r="AC66" s="287">
        <f>'2.測定データ貼付け用シート'!AM64</f>
        <v>890</v>
      </c>
      <c r="AD66" s="32">
        <f>'2.測定データ貼付け用シート'!N64</f>
        <v>797</v>
      </c>
      <c r="AE66" s="286">
        <f>'2.測定データ貼付け用シート'!AV64</f>
        <v>806</v>
      </c>
      <c r="AF66" s="27">
        <f>'2.測定データ貼付け用シート'!X64</f>
        <v>819</v>
      </c>
      <c r="AG66" s="287">
        <f>'2.測定データ貼付け用シート'!AL64</f>
        <v>816</v>
      </c>
      <c r="AH66" s="32">
        <f>'2.測定データ貼付け用シート'!O64</f>
        <v>812</v>
      </c>
      <c r="AI66" s="286">
        <f>'2.測定データ貼付け用シート'!AU64</f>
        <v>802</v>
      </c>
      <c r="AJ66" s="27">
        <f>'2.測定データ貼付け用シート'!Y64</f>
        <v>806</v>
      </c>
      <c r="AK66" s="287">
        <f>'2.測定データ貼付け用シート'!AK64</f>
        <v>805</v>
      </c>
      <c r="AL66" s="32">
        <f>'2.測定データ貼付け用シート'!P64</f>
        <v>809</v>
      </c>
      <c r="AM66" s="286">
        <f>'2.測定データ貼付け用シート'!AT64</f>
        <v>806</v>
      </c>
      <c r="AN66" s="27">
        <f>'2.測定データ貼付け用シート'!Z64</f>
        <v>812</v>
      </c>
      <c r="AO66" s="287">
        <f>'2.測定データ貼付け用シート'!AJ64</f>
        <v>809</v>
      </c>
      <c r="AP66" s="32">
        <f>'2.測定データ貼付け用シート'!Q64</f>
        <v>802</v>
      </c>
      <c r="AQ66" s="286">
        <f>'2.測定データ貼付け用シート'!AS64</f>
        <v>818</v>
      </c>
      <c r="AR66" s="27">
        <f>'2.測定データ貼付け用シート'!AA64</f>
        <v>799</v>
      </c>
      <c r="AS66" s="287">
        <f>'2.測定データ貼付け用シート'!AI64</f>
        <v>814</v>
      </c>
      <c r="AT66" s="32">
        <f>'2.測定データ貼付け用シート'!R64</f>
        <v>809</v>
      </c>
      <c r="AU66" s="286">
        <f>'2.測定データ貼付け用シート'!AR64</f>
        <v>812</v>
      </c>
      <c r="AV66" s="27">
        <f>'2.測定データ貼付け用シート'!AB64</f>
        <v>802</v>
      </c>
      <c r="AW66" s="287">
        <f>'2.測定データ貼付け用シート'!AH64</f>
        <v>820</v>
      </c>
      <c r="AX66" s="32">
        <f>'2.測定データ貼付け用シート'!S64</f>
        <v>795</v>
      </c>
      <c r="AY66" s="286">
        <f>'2.測定データ貼付け用シート'!AQ64</f>
        <v>822</v>
      </c>
      <c r="AZ66" s="27">
        <f>'2.測定データ貼付け用シート'!AC64</f>
        <v>803</v>
      </c>
      <c r="BA66" s="287">
        <f>'2.測定データ貼付け用シート'!AG64</f>
        <v>820</v>
      </c>
      <c r="BB66" s="32">
        <f>'2.測定データ貼付け用シート'!T64</f>
        <v>807</v>
      </c>
      <c r="BC66" s="286">
        <f>'2.測定データ貼付け用シート'!AP64</f>
        <v>799</v>
      </c>
      <c r="BD66" s="27">
        <f>'2.測定データ貼付け用シート'!AD64</f>
        <v>804</v>
      </c>
      <c r="BE66" s="287">
        <f>'2.測定データ貼付け用シート'!AF64</f>
        <v>829</v>
      </c>
      <c r="BF66" s="32">
        <f>'2.測定データ貼付け用シート'!U64</f>
        <v>802</v>
      </c>
      <c r="BG66" s="286">
        <f>'2.測定データ貼付け用シート'!AE64</f>
        <v>812</v>
      </c>
      <c r="BH66" s="27">
        <f>'2.測定データ貼付け用シート'!AO64</f>
        <v>818</v>
      </c>
      <c r="BI66" s="287">
        <f>'2.測定データ貼付け用シート'!AY64</f>
        <v>799</v>
      </c>
    </row>
    <row r="67" spans="1:61" ht="15" thickBot="1">
      <c r="A67" s="7">
        <v>120</v>
      </c>
      <c r="B67" s="34">
        <f>'2.測定データ貼付け用シート'!B65</f>
        <v>812</v>
      </c>
      <c r="C67" s="35">
        <f>'2.測定データ貼付け用シート'!K65</f>
        <v>801</v>
      </c>
      <c r="D67" s="36">
        <f>'2.測定データ貼付け用シート'!AZ65</f>
        <v>805</v>
      </c>
      <c r="E67" s="37">
        <f>'2.測定データ貼付け用シート'!BI65</f>
        <v>810</v>
      </c>
      <c r="F67" s="38">
        <f>'2.測定データ貼付け用シート'!F65</f>
        <v>813</v>
      </c>
      <c r="G67" s="35">
        <f>'2.測定データ貼付け用シート'!G65</f>
        <v>816</v>
      </c>
      <c r="H67" s="35">
        <f>'2.測定データ貼付け用シート'!BD65</f>
        <v>827</v>
      </c>
      <c r="I67" s="35">
        <f>'2.測定データ貼付け用シート'!BE65</f>
        <v>813</v>
      </c>
      <c r="J67" s="35">
        <f>'2.測定データ貼付け用シート'!E65</f>
        <v>819</v>
      </c>
      <c r="K67" s="35">
        <f>'2.測定データ貼付け用シート'!H65</f>
        <v>816</v>
      </c>
      <c r="L67" s="35">
        <f>'2.測定データ貼付け用シート'!BC65</f>
        <v>825</v>
      </c>
      <c r="M67" s="35">
        <f>'2.測定データ貼付け用シート'!BF65</f>
        <v>834</v>
      </c>
      <c r="N67" s="35">
        <f>'2.測定データ貼付け用シート'!D65</f>
        <v>818</v>
      </c>
      <c r="O67" s="35">
        <f>'2.測定データ貼付け用シート'!I65</f>
        <v>811</v>
      </c>
      <c r="P67" s="35">
        <f>'2.測定データ貼付け用シート'!BB65</f>
        <v>820</v>
      </c>
      <c r="Q67" s="35">
        <f>'2.測定データ貼付け用シート'!BG65</f>
        <v>819</v>
      </c>
      <c r="R67" s="35">
        <f>'2.測定データ貼付け用シート'!C65</f>
        <v>807</v>
      </c>
      <c r="S67" s="35">
        <f>'2.測定データ貼付け用シート'!J65</f>
        <v>799</v>
      </c>
      <c r="T67" s="35">
        <f>'2.測定データ貼付け用シート'!BA65</f>
        <v>826</v>
      </c>
      <c r="U67" s="244">
        <f>'2.測定データ貼付け用シート'!BH65</f>
        <v>820</v>
      </c>
      <c r="V67" s="288">
        <f>'2.測定データ貼付け用シート'!L65</f>
        <v>1225</v>
      </c>
      <c r="W67" s="289">
        <f>'2.測定データ貼付け用シート'!AX65</f>
        <v>1142</v>
      </c>
      <c r="X67" s="36">
        <f>'2.測定データ貼付け用シート'!V65</f>
        <v>870</v>
      </c>
      <c r="Y67" s="37">
        <f>'2.測定データ貼付け用シート'!AN65</f>
        <v>845</v>
      </c>
      <c r="Z67" s="288">
        <f>'2.測定データ貼付け用シート'!M65</f>
        <v>1336</v>
      </c>
      <c r="AA67" s="289">
        <f>'2.測定データ貼付け用シート'!AW65</f>
        <v>1268</v>
      </c>
      <c r="AB67" s="36">
        <f>'2.測定データ貼付け用シート'!W65</f>
        <v>870</v>
      </c>
      <c r="AC67" s="37">
        <f>'2.測定データ貼付け用シート'!AM65</f>
        <v>880</v>
      </c>
      <c r="AD67" s="288">
        <f>'2.測定データ貼付け用シート'!N65</f>
        <v>798</v>
      </c>
      <c r="AE67" s="289">
        <f>'2.測定データ貼付け用シート'!AV65</f>
        <v>806</v>
      </c>
      <c r="AF67" s="36">
        <f>'2.測定データ貼付け用シート'!X65</f>
        <v>819</v>
      </c>
      <c r="AG67" s="37">
        <f>'2.測定データ貼付け用シート'!AL65</f>
        <v>813</v>
      </c>
      <c r="AH67" s="288">
        <f>'2.測定データ貼付け用シート'!O65</f>
        <v>810</v>
      </c>
      <c r="AI67" s="289">
        <f>'2.測定データ貼付け用シート'!AU65</f>
        <v>803</v>
      </c>
      <c r="AJ67" s="36">
        <f>'2.測定データ貼付け用シート'!Y65</f>
        <v>808</v>
      </c>
      <c r="AK67" s="37">
        <f>'2.測定データ貼付け用シート'!AK65</f>
        <v>802</v>
      </c>
      <c r="AL67" s="288">
        <f>'2.測定データ貼付け用シート'!P65</f>
        <v>808</v>
      </c>
      <c r="AM67" s="289">
        <f>'2.測定データ貼付け用シート'!AT65</f>
        <v>810</v>
      </c>
      <c r="AN67" s="36">
        <f>'2.測定データ貼付け用シート'!Z65</f>
        <v>804</v>
      </c>
      <c r="AO67" s="37">
        <f>'2.測定データ貼付け用シート'!AJ65</f>
        <v>809</v>
      </c>
      <c r="AP67" s="288">
        <f>'2.測定データ貼付け用シート'!Q65</f>
        <v>801</v>
      </c>
      <c r="AQ67" s="289">
        <f>'2.測定データ貼付け用シート'!AS65</f>
        <v>810</v>
      </c>
      <c r="AR67" s="36">
        <f>'2.測定データ貼付け用シート'!AA65</f>
        <v>802</v>
      </c>
      <c r="AS67" s="37">
        <f>'2.測定データ貼付け用シート'!AI65</f>
        <v>814</v>
      </c>
      <c r="AT67" s="288">
        <f>'2.測定データ貼付け用シート'!R65</f>
        <v>815</v>
      </c>
      <c r="AU67" s="289">
        <f>'2.測定データ貼付け用シート'!AR65</f>
        <v>813</v>
      </c>
      <c r="AV67" s="36">
        <f>'2.測定データ貼付け用シート'!AB65</f>
        <v>802</v>
      </c>
      <c r="AW67" s="37">
        <f>'2.測定データ貼付け用シート'!AH65</f>
        <v>816</v>
      </c>
      <c r="AX67" s="288">
        <f>'2.測定データ貼付け用シート'!S65</f>
        <v>796</v>
      </c>
      <c r="AY67" s="289">
        <f>'2.測定データ貼付け用シート'!AQ65</f>
        <v>823</v>
      </c>
      <c r="AZ67" s="36">
        <f>'2.測定データ貼付け用シート'!AC65</f>
        <v>804</v>
      </c>
      <c r="BA67" s="37">
        <f>'2.測定データ貼付け用シート'!AG65</f>
        <v>820</v>
      </c>
      <c r="BB67" s="288">
        <f>'2.測定データ貼付け用シート'!T65</f>
        <v>807</v>
      </c>
      <c r="BC67" s="289">
        <f>'2.測定データ貼付け用シート'!AP65</f>
        <v>800</v>
      </c>
      <c r="BD67" s="36">
        <f>'2.測定データ貼付け用シート'!AD65</f>
        <v>806</v>
      </c>
      <c r="BE67" s="37">
        <f>'2.測定データ貼付け用シート'!AF65</f>
        <v>825</v>
      </c>
      <c r="BF67" s="288">
        <f>'2.測定データ貼付け用シート'!U65</f>
        <v>804</v>
      </c>
      <c r="BG67" s="289">
        <f>'2.測定データ貼付け用シート'!AE65</f>
        <v>808</v>
      </c>
      <c r="BH67" s="36">
        <f>'2.測定データ貼付け用シート'!AO65</f>
        <v>819</v>
      </c>
      <c r="BI67" s="37">
        <f>'2.測定データ貼付け用シート'!AY65</f>
        <v>801</v>
      </c>
    </row>
    <row r="69" spans="1:61" ht="13.5">
      <c r="A69" s="1" t="s">
        <v>290</v>
      </c>
      <c r="C69" s="178">
        <f>AVERAGE(B67:E67)</f>
        <v>807</v>
      </c>
      <c r="E69" s="47" t="s">
        <v>291</v>
      </c>
      <c r="F69" s="84">
        <f>IF(F67&gt;=$C$69*5,1,0)</f>
        <v>0</v>
      </c>
      <c r="G69" s="404">
        <f aca="true" t="shared" si="0" ref="G69:BI69">IF(G67&gt;=$C$69*5,1,0)</f>
        <v>0</v>
      </c>
      <c r="H69" s="404">
        <f t="shared" si="0"/>
        <v>0</v>
      </c>
      <c r="I69" s="405">
        <f t="shared" si="0"/>
        <v>0</v>
      </c>
      <c r="J69" s="84">
        <f t="shared" si="0"/>
        <v>0</v>
      </c>
      <c r="K69" s="404">
        <f t="shared" si="0"/>
        <v>0</v>
      </c>
      <c r="L69" s="404">
        <f t="shared" si="0"/>
        <v>0</v>
      </c>
      <c r="M69" s="405">
        <f t="shared" si="0"/>
        <v>0</v>
      </c>
      <c r="N69" s="84">
        <f t="shared" si="0"/>
        <v>0</v>
      </c>
      <c r="O69" s="404">
        <f t="shared" si="0"/>
        <v>0</v>
      </c>
      <c r="P69" s="404">
        <f t="shared" si="0"/>
        <v>0</v>
      </c>
      <c r="Q69" s="405">
        <f t="shared" si="0"/>
        <v>0</v>
      </c>
      <c r="R69" s="84">
        <f t="shared" si="0"/>
        <v>0</v>
      </c>
      <c r="S69" s="404">
        <f t="shared" si="0"/>
        <v>0</v>
      </c>
      <c r="T69" s="404">
        <f t="shared" si="0"/>
        <v>0</v>
      </c>
      <c r="U69" s="405">
        <f t="shared" si="0"/>
        <v>0</v>
      </c>
      <c r="V69" s="84">
        <f t="shared" si="0"/>
        <v>0</v>
      </c>
      <c r="W69" s="404">
        <f t="shared" si="0"/>
        <v>0</v>
      </c>
      <c r="X69" s="404">
        <f t="shared" si="0"/>
        <v>0</v>
      </c>
      <c r="Y69" s="405">
        <f t="shared" si="0"/>
        <v>0</v>
      </c>
      <c r="Z69" s="84">
        <f t="shared" si="0"/>
        <v>0</v>
      </c>
      <c r="AA69" s="404">
        <f t="shared" si="0"/>
        <v>0</v>
      </c>
      <c r="AB69" s="404">
        <f t="shared" si="0"/>
        <v>0</v>
      </c>
      <c r="AC69" s="405">
        <f t="shared" si="0"/>
        <v>0</v>
      </c>
      <c r="AD69" s="84">
        <f t="shared" si="0"/>
        <v>0</v>
      </c>
      <c r="AE69" s="404">
        <f t="shared" si="0"/>
        <v>0</v>
      </c>
      <c r="AF69" s="404">
        <f t="shared" si="0"/>
        <v>0</v>
      </c>
      <c r="AG69" s="405">
        <f t="shared" si="0"/>
        <v>0</v>
      </c>
      <c r="AH69" s="84">
        <f t="shared" si="0"/>
        <v>0</v>
      </c>
      <c r="AI69" s="404">
        <f t="shared" si="0"/>
        <v>0</v>
      </c>
      <c r="AJ69" s="404">
        <f t="shared" si="0"/>
        <v>0</v>
      </c>
      <c r="AK69" s="405">
        <f t="shared" si="0"/>
        <v>0</v>
      </c>
      <c r="AL69" s="84">
        <f t="shared" si="0"/>
        <v>0</v>
      </c>
      <c r="AM69" s="404">
        <f t="shared" si="0"/>
        <v>0</v>
      </c>
      <c r="AN69" s="404">
        <f t="shared" si="0"/>
        <v>0</v>
      </c>
      <c r="AO69" s="405">
        <f t="shared" si="0"/>
        <v>0</v>
      </c>
      <c r="AP69" s="84">
        <f t="shared" si="0"/>
        <v>0</v>
      </c>
      <c r="AQ69" s="404">
        <f t="shared" si="0"/>
        <v>0</v>
      </c>
      <c r="AR69" s="404">
        <f t="shared" si="0"/>
        <v>0</v>
      </c>
      <c r="AS69" s="405">
        <f t="shared" si="0"/>
        <v>0</v>
      </c>
      <c r="AT69" s="84">
        <f t="shared" si="0"/>
        <v>0</v>
      </c>
      <c r="AU69" s="404">
        <f t="shared" si="0"/>
        <v>0</v>
      </c>
      <c r="AV69" s="404">
        <f t="shared" si="0"/>
        <v>0</v>
      </c>
      <c r="AW69" s="405">
        <f t="shared" si="0"/>
        <v>0</v>
      </c>
      <c r="AX69" s="84">
        <f t="shared" si="0"/>
        <v>0</v>
      </c>
      <c r="AY69" s="404">
        <f t="shared" si="0"/>
        <v>0</v>
      </c>
      <c r="AZ69" s="404">
        <f t="shared" si="0"/>
        <v>0</v>
      </c>
      <c r="BA69" s="405">
        <f t="shared" si="0"/>
        <v>0</v>
      </c>
      <c r="BB69" s="84">
        <f t="shared" si="0"/>
        <v>0</v>
      </c>
      <c r="BC69" s="404">
        <f t="shared" si="0"/>
        <v>0</v>
      </c>
      <c r="BD69" s="404">
        <f t="shared" si="0"/>
        <v>0</v>
      </c>
      <c r="BE69" s="405">
        <f t="shared" si="0"/>
        <v>0</v>
      </c>
      <c r="BF69" s="84">
        <f t="shared" si="0"/>
        <v>0</v>
      </c>
      <c r="BG69" s="405">
        <f t="shared" si="0"/>
        <v>0</v>
      </c>
      <c r="BH69" s="84">
        <f t="shared" si="0"/>
        <v>0</v>
      </c>
      <c r="BI69" s="405">
        <f t="shared" si="0"/>
        <v>0</v>
      </c>
    </row>
    <row r="71" spans="5:7" ht="13.5">
      <c r="E71" s="1" t="s">
        <v>292</v>
      </c>
      <c r="G71" s="1">
        <f>SUM(F69:U69)</f>
        <v>0</v>
      </c>
    </row>
  </sheetData>
  <sheetProtection password="BD4D" sheet="1" objects="1" scenarios="1"/>
  <mergeCells count="36">
    <mergeCell ref="A4:A6"/>
    <mergeCell ref="B4:E5"/>
    <mergeCell ref="F4:U4"/>
    <mergeCell ref="F5:I5"/>
    <mergeCell ref="J5:M5"/>
    <mergeCell ref="N5:Q5"/>
    <mergeCell ref="R5:U5"/>
    <mergeCell ref="X5:Y5"/>
    <mergeCell ref="AD5:AE5"/>
    <mergeCell ref="AF5:AG5"/>
    <mergeCell ref="AL5:AM5"/>
    <mergeCell ref="AL4:AO4"/>
    <mergeCell ref="AN5:AO5"/>
    <mergeCell ref="V4:Y4"/>
    <mergeCell ref="Z4:AC4"/>
    <mergeCell ref="AD4:AG4"/>
    <mergeCell ref="AH4:AK4"/>
    <mergeCell ref="Z5:AA5"/>
    <mergeCell ref="AB5:AC5"/>
    <mergeCell ref="AH5:AI5"/>
    <mergeCell ref="AJ5:AK5"/>
    <mergeCell ref="V5:W5"/>
    <mergeCell ref="AP4:AS4"/>
    <mergeCell ref="AT4:AW4"/>
    <mergeCell ref="BB4:BE4"/>
    <mergeCell ref="AV5:AW5"/>
    <mergeCell ref="AP5:AQ5"/>
    <mergeCell ref="AR5:AS5"/>
    <mergeCell ref="BF4:BG4"/>
    <mergeCell ref="BH4:BI4"/>
    <mergeCell ref="AT5:AU5"/>
    <mergeCell ref="AX5:AY5"/>
    <mergeCell ref="AZ5:BA5"/>
    <mergeCell ref="BB5:BC5"/>
    <mergeCell ref="BD5:BE5"/>
    <mergeCell ref="AX4:BA4"/>
  </mergeCells>
  <printOptions/>
  <pageMargins left="0.7" right="0.7" top="0.75" bottom="0.75" header="0.512" footer="0.51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94"/>
  <sheetViews>
    <sheetView workbookViewId="0" topLeftCell="A1">
      <selection activeCell="G20" sqref="G20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10.50390625" style="1" bestFit="1" customWidth="1"/>
    <col min="6" max="7" width="10.00390625" style="1" customWidth="1"/>
    <col min="8" max="8" width="11.125" style="1" customWidth="1"/>
    <col min="9" max="9" width="10.00390625" style="1" customWidth="1"/>
    <col min="10" max="10" width="6.125" style="1" customWidth="1"/>
    <col min="11" max="11" width="11.125" style="1" customWidth="1"/>
    <col min="12" max="12" width="9.00390625" style="1" customWidth="1"/>
    <col min="13" max="13" width="8.625" style="1" customWidth="1"/>
    <col min="14" max="14" width="9.00390625" style="1" customWidth="1"/>
    <col min="15" max="15" width="9.375" style="1" bestFit="1" customWidth="1"/>
    <col min="16" max="16384" width="9.00390625" style="1" customWidth="1"/>
  </cols>
  <sheetData>
    <row r="1" ht="18">
      <c r="A1" s="172" t="s">
        <v>19</v>
      </c>
    </row>
    <row r="2" spans="1:11" ht="14.25" customHeight="1" thickBot="1">
      <c r="A2" s="66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customHeight="1" thickBot="1">
      <c r="A3" s="73" t="s">
        <v>63</v>
      </c>
      <c r="B3" s="469" t="s">
        <v>64</v>
      </c>
      <c r="C3" s="469"/>
      <c r="D3" s="469"/>
      <c r="E3" s="469"/>
      <c r="F3" s="70" t="s">
        <v>228</v>
      </c>
      <c r="G3" s="71" t="s">
        <v>229</v>
      </c>
      <c r="H3" s="72" t="s">
        <v>230</v>
      </c>
      <c r="I3" s="94"/>
      <c r="J3" s="5"/>
      <c r="K3" s="5"/>
    </row>
    <row r="4" spans="1:11" ht="13.5">
      <c r="A4" s="62">
        <f>ROUND('1. 実験内容を入力するシート'!D32,2)</f>
        <v>19.98</v>
      </c>
      <c r="B4" s="55">
        <f>'データ処理シート No. 2'!F69</f>
        <v>8.7095974417349</v>
      </c>
      <c r="C4" s="55">
        <f>'データ処理シート No. 2'!G69</f>
        <v>9.161490672231295</v>
      </c>
      <c r="D4" s="55">
        <f>'データ処理シート No. 2'!H69</f>
        <v>8.783070465043949</v>
      </c>
      <c r="E4" s="55">
        <f>'データ処理シート No. 2'!I69</f>
        <v>8.879667527728685</v>
      </c>
      <c r="F4" s="64">
        <f>AVERAGE(B4:E4)</f>
        <v>8.883456526684707</v>
      </c>
      <c r="G4" s="56">
        <f>STDEV(B4:E4)</f>
        <v>0.19800815252091394</v>
      </c>
      <c r="H4" s="57">
        <f>G4/F4</f>
        <v>0.02228953920426403</v>
      </c>
      <c r="I4" s="93"/>
      <c r="J4" s="5"/>
      <c r="K4" s="5"/>
    </row>
    <row r="5" spans="1:11" ht="13.5">
      <c r="A5" s="62">
        <f>ROUND('1. 実験内容を入力するシート'!C32,2)</f>
        <v>39.95</v>
      </c>
      <c r="B5" s="55">
        <f>'データ処理シート No. 2'!J69</f>
        <v>14.39534925759462</v>
      </c>
      <c r="C5" s="55">
        <f>'データ処理シート No. 2'!K69</f>
        <v>14.167178236071653</v>
      </c>
      <c r="D5" s="55">
        <f>'データ処理シート No. 2'!L69</f>
        <v>14.322457935399026</v>
      </c>
      <c r="E5" s="55">
        <f>'データ処理シート No. 2'!M69</f>
        <v>14.142777252919782</v>
      </c>
      <c r="F5" s="64">
        <f>AVERAGE(B5:E5)</f>
        <v>14.25694067049627</v>
      </c>
      <c r="G5" s="56">
        <f>STDEV(B5:E5)</f>
        <v>0.12184693886112057</v>
      </c>
      <c r="H5" s="57">
        <f>G5/F5</f>
        <v>0.008546499678803755</v>
      </c>
      <c r="I5" s="93"/>
      <c r="J5" s="5"/>
      <c r="K5" s="5"/>
    </row>
    <row r="6" spans="1:11" ht="13.5">
      <c r="A6" s="62">
        <f>ROUND('1. 実験内容を入力するシート'!B32,2)</f>
        <v>79.91</v>
      </c>
      <c r="B6" s="55">
        <f>'データ処理シート No. 2'!N69</f>
        <v>22.99263249888146</v>
      </c>
      <c r="C6" s="55">
        <f>'データ処理シート No. 2'!O69</f>
        <v>23.084396229246455</v>
      </c>
      <c r="D6" s="55">
        <f>'データ処理シート No. 2'!P69</f>
        <v>23.518008590022287</v>
      </c>
      <c r="E6" s="55">
        <f>'データ処理シート No. 2'!Q69</f>
        <v>22.395032741722726</v>
      </c>
      <c r="F6" s="64">
        <f>AVERAGE(B6:E6)</f>
        <v>22.997517514968234</v>
      </c>
      <c r="G6" s="56">
        <f>STDEV(B6:E6)</f>
        <v>0.4624105807542396</v>
      </c>
      <c r="H6" s="57">
        <f>G6/F6</f>
        <v>0.020106978088103362</v>
      </c>
      <c r="I6" s="93"/>
      <c r="J6" s="5"/>
      <c r="K6" s="5"/>
    </row>
    <row r="7" spans="1:11" ht="15" thickBot="1">
      <c r="A7" s="63">
        <f>ROUND('1. 実験内容を入力するシート'!A32,2)</f>
        <v>159.81</v>
      </c>
      <c r="B7" s="59">
        <f>'データ処理シート No. 2'!R69</f>
        <v>37.46162123698757</v>
      </c>
      <c r="C7" s="59">
        <f>'データ処理シート No. 2'!S69</f>
        <v>36.20610375733027</v>
      </c>
      <c r="D7" s="59">
        <f>'データ処理シート No. 2'!T69</f>
        <v>38.308513616720134</v>
      </c>
      <c r="E7" s="59">
        <f>'データ処理シート No. 2'!U69</f>
        <v>37.46345894671484</v>
      </c>
      <c r="F7" s="65">
        <f>AVERAGE(B7:E7)</f>
        <v>37.359924389438206</v>
      </c>
      <c r="G7" s="60">
        <f>STDEV(B7:E7)</f>
        <v>0.8664458487686411</v>
      </c>
      <c r="H7" s="61">
        <f>G7/F7</f>
        <v>0.02319185231042889</v>
      </c>
      <c r="I7" s="93"/>
      <c r="J7" s="5"/>
      <c r="K7" s="5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25">
      <c r="A9" s="66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25">
      <c r="A10" s="1"/>
      <c r="B10" s="5"/>
      <c r="C10" s="169"/>
      <c r="D10" s="5"/>
      <c r="E10" s="5"/>
      <c r="F10" s="5"/>
      <c r="G10" s="5"/>
      <c r="H10" s="5"/>
      <c r="I10" s="5"/>
      <c r="J10" s="5"/>
      <c r="K10" s="1"/>
    </row>
    <row r="11" spans="1:11" ht="15">
      <c r="A11" s="69" t="s">
        <v>46</v>
      </c>
      <c r="B11" s="173">
        <f>'データ処理シート No. 3'!B19</f>
        <v>0.6907147693408434</v>
      </c>
      <c r="C11" s="69"/>
      <c r="D11" s="5"/>
      <c r="E11" s="5"/>
      <c r="F11" s="5"/>
      <c r="G11" s="5"/>
      <c r="H11" s="5"/>
      <c r="I11" s="5"/>
      <c r="J11" s="5"/>
      <c r="K11" s="1"/>
    </row>
    <row r="12" spans="1:11" ht="15">
      <c r="A12" s="69" t="s">
        <v>47</v>
      </c>
      <c r="B12" s="174">
        <f>'データ処理シート No. 3'!B20</f>
        <v>1.119403710740102</v>
      </c>
      <c r="C12" s="69"/>
      <c r="D12" s="5"/>
      <c r="E12" s="5"/>
      <c r="F12" s="5"/>
      <c r="G12" s="5"/>
      <c r="H12" s="5"/>
      <c r="I12" s="5"/>
      <c r="J12" s="5"/>
      <c r="K12" s="1"/>
    </row>
    <row r="13" spans="1:11" ht="16.5">
      <c r="A13" s="69" t="s">
        <v>48</v>
      </c>
      <c r="B13" s="175">
        <f>'データ処理シート No. 3'!B21</f>
        <v>0.9999681860444278</v>
      </c>
      <c r="C13" s="69"/>
      <c r="D13" s="5"/>
      <c r="E13" s="5"/>
      <c r="F13" s="5"/>
      <c r="G13" s="5"/>
      <c r="H13" s="5"/>
      <c r="I13" s="5"/>
      <c r="J13" s="5"/>
      <c r="K13" s="1"/>
    </row>
    <row r="14" spans="1:11" ht="14.25">
      <c r="A14" s="1"/>
      <c r="B14" s="1"/>
      <c r="C14" s="69"/>
      <c r="D14" s="5"/>
      <c r="E14" s="5"/>
      <c r="F14" s="5"/>
      <c r="G14" s="5"/>
      <c r="H14" s="5"/>
      <c r="I14" s="5"/>
      <c r="J14" s="5"/>
      <c r="K14" s="5"/>
    </row>
    <row r="15" spans="1:11" ht="14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t="s">
        <v>20</v>
      </c>
      <c r="B16" s="1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thickBot="1">
      <c r="A17" s="1"/>
      <c r="B17" s="206" t="s">
        <v>245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4.25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</row>
    <row r="19" spans="1:11" ht="15" thickBot="1">
      <c r="A19" t="s">
        <v>42</v>
      </c>
      <c r="B19" s="1"/>
      <c r="C19" s="5"/>
      <c r="D19" s="5"/>
      <c r="E19" s="5"/>
      <c r="F19" s="5"/>
      <c r="G19" s="5"/>
      <c r="H19" s="5"/>
      <c r="I19" s="5"/>
      <c r="J19" s="5"/>
      <c r="K19" s="5"/>
    </row>
    <row r="20" spans="1:11" ht="16" thickBot="1" thickTop="1">
      <c r="A20" s="1"/>
      <c r="B20" s="176"/>
      <c r="C20" s="5"/>
      <c r="D20" s="5"/>
      <c r="E20" s="334" t="s">
        <v>255</v>
      </c>
      <c r="F20" s="5"/>
      <c r="G20" s="335" t="str">
        <f>IF(OR(H4&gt;=0.15,H5&gt;=0.15,H6&gt;=0.15,H7&gt;=0.15,B13&lt;=0.95,'3. データシート'!G71&gt;=2),"NG","OK")</f>
        <v>OK</v>
      </c>
      <c r="H20" s="5"/>
      <c r="I20" s="5"/>
      <c r="J20" s="5"/>
      <c r="K20" s="5"/>
    </row>
    <row r="21" spans="1:12" ht="14.25" customHeight="1" thickTop="1">
      <c r="A21" s="179"/>
      <c r="B21" s="179"/>
      <c r="C21" s="179"/>
      <c r="D21" s="179"/>
      <c r="E21" s="177"/>
      <c r="F21" s="180"/>
      <c r="G21" s="177"/>
      <c r="H21" s="181"/>
      <c r="I21" s="182"/>
      <c r="J21" s="182"/>
      <c r="K21" s="178"/>
      <c r="L21"/>
    </row>
    <row r="22" ht="18">
      <c r="A22" s="172" t="s">
        <v>216</v>
      </c>
    </row>
    <row r="23" ht="13.5">
      <c r="A23" s="48"/>
    </row>
    <row r="24" ht="18" thickBot="1">
      <c r="A24" s="184" t="s">
        <v>29</v>
      </c>
    </row>
    <row r="25" spans="1:5" ht="15" thickBot="1">
      <c r="A25" s="183" t="s">
        <v>28</v>
      </c>
      <c r="B25" s="47"/>
      <c r="C25" s="47"/>
      <c r="E25" s="206" t="s">
        <v>245</v>
      </c>
    </row>
    <row r="26" ht="15" thickBot="1">
      <c r="A26" s="66"/>
    </row>
    <row r="27" spans="1:16" ht="15" customHeight="1">
      <c r="A27" s="96" t="s">
        <v>21</v>
      </c>
      <c r="B27" s="97"/>
      <c r="C27" s="98"/>
      <c r="D27" s="113" t="str">
        <f>"Trolox "&amp;ROUND('1. 実験内容を入力するシート'!D32,2)&amp;" uM"</f>
        <v>Trolox 19.98 uM</v>
      </c>
      <c r="E27" s="97"/>
      <c r="F27" s="98"/>
      <c r="G27" s="113" t="str">
        <f>"Trolox "&amp;ROUND('1. 実験内容を入力するシート'!C32,2)&amp;" uM"</f>
        <v>Trolox 39.95 uM</v>
      </c>
      <c r="H27" s="97"/>
      <c r="I27" s="98"/>
      <c r="K27" s="472" t="str">
        <f>'4. レポート (手を加えず印刷)'!A28</f>
        <v>サンプル</v>
      </c>
      <c r="L27" s="473">
        <f>'4. レポート (手を加えず印刷)'!B28</f>
        <v>0</v>
      </c>
      <c r="M27" s="473">
        <f>'4. レポート (手を加えず印刷)'!C28</f>
        <v>0</v>
      </c>
      <c r="N27" s="473">
        <f>'4. レポート (手を加えず印刷)'!D28</f>
        <v>0</v>
      </c>
      <c r="O27" s="476" t="str">
        <f>'4. レポート (手を加えず印刷)'!E28</f>
        <v>希釈倍率</v>
      </c>
      <c r="P27" s="470" t="str">
        <f>'4. レポート (手を加えず印刷)'!F28</f>
        <v>検量線_x005F_x000D_範囲_x005F_x000D_f120判定</v>
      </c>
    </row>
    <row r="28" spans="1:16" ht="15" thickBot="1">
      <c r="A28" s="99"/>
      <c r="B28" s="47"/>
      <c r="C28" s="100"/>
      <c r="D28" s="99"/>
      <c r="E28" s="47"/>
      <c r="F28" s="100"/>
      <c r="G28" s="99"/>
      <c r="H28" s="47"/>
      <c r="I28" s="100"/>
      <c r="K28" s="474">
        <f>'4. レポート (手を加えず印刷)'!A29</f>
        <v>0</v>
      </c>
      <c r="L28" s="475">
        <f>'4. レポート (手を加えず印刷)'!B29</f>
        <v>0</v>
      </c>
      <c r="M28" s="475">
        <f>'4. レポート (手を加えず印刷)'!C29</f>
        <v>0</v>
      </c>
      <c r="N28" s="475">
        <f>'4. レポート (手を加えず印刷)'!D29</f>
        <v>0</v>
      </c>
      <c r="O28" s="477">
        <f>'4. レポート (手を加えず印刷)'!E29</f>
        <v>0</v>
      </c>
      <c r="P28" s="471">
        <f>'4. レポート (手を加えず印刷)'!F29</f>
        <v>0</v>
      </c>
    </row>
    <row r="29" spans="1:16" ht="14.25" customHeight="1">
      <c r="A29" s="99"/>
      <c r="B29" s="47"/>
      <c r="C29" s="100"/>
      <c r="D29" s="99"/>
      <c r="E29" s="47"/>
      <c r="F29" s="100"/>
      <c r="G29" s="99"/>
      <c r="H29" s="47"/>
      <c r="I29" s="100"/>
      <c r="K29" s="461" t="str">
        <f>'4. レポート (手を加えず印刷)'!A30</f>
        <v>キュウリ</v>
      </c>
      <c r="L29" s="462"/>
      <c r="M29" s="462"/>
      <c r="N29" s="463"/>
      <c r="O29" s="132">
        <f>'4. レポート (手を加えず印刷)'!E30</f>
        <v>60</v>
      </c>
      <c r="P29" s="133" t="str">
        <f>'4. レポート (手を加えず印刷)'!F30</f>
        <v>OK</v>
      </c>
    </row>
    <row r="30" spans="1:16" ht="14.25" customHeight="1" thickBot="1">
      <c r="A30" s="99"/>
      <c r="B30" s="47"/>
      <c r="C30" s="100"/>
      <c r="D30" s="99"/>
      <c r="E30" s="47"/>
      <c r="F30" s="100"/>
      <c r="G30" s="99"/>
      <c r="H30" s="47"/>
      <c r="I30" s="100"/>
      <c r="K30" s="464"/>
      <c r="L30" s="465"/>
      <c r="M30" s="465"/>
      <c r="N30" s="466"/>
      <c r="O30" s="134">
        <f>'4. レポート (手を加えず印刷)'!E31</f>
        <v>120</v>
      </c>
      <c r="P30" s="198" t="str">
        <f>'4. レポート (手を加えず印刷)'!F31</f>
        <v>OK</v>
      </c>
    </row>
    <row r="31" spans="1:16" ht="14.25" customHeight="1">
      <c r="A31" s="99"/>
      <c r="B31" s="47"/>
      <c r="C31" s="100"/>
      <c r="D31" s="99"/>
      <c r="E31" s="47"/>
      <c r="F31" s="100"/>
      <c r="G31" s="99"/>
      <c r="H31" s="47"/>
      <c r="I31" s="100"/>
      <c r="K31" s="461" t="str">
        <f>'4. レポート (手を加えず印刷)'!A32</f>
        <v>レタス</v>
      </c>
      <c r="L31" s="462"/>
      <c r="M31" s="462"/>
      <c r="N31" s="463"/>
      <c r="O31" s="269">
        <f>'4. レポート (手を加えず印刷)'!E32</f>
        <v>44</v>
      </c>
      <c r="P31" s="131" t="str">
        <f>'4. レポート (手を加えず印刷)'!F32</f>
        <v>OK</v>
      </c>
    </row>
    <row r="32" spans="1:16" ht="15" customHeight="1" thickBot="1">
      <c r="A32" s="99"/>
      <c r="B32" s="47"/>
      <c r="C32" s="100"/>
      <c r="D32" s="99"/>
      <c r="E32" s="47"/>
      <c r="F32" s="100"/>
      <c r="G32" s="99"/>
      <c r="H32" s="47"/>
      <c r="I32" s="100"/>
      <c r="K32" s="464"/>
      <c r="L32" s="465"/>
      <c r="M32" s="465"/>
      <c r="N32" s="466"/>
      <c r="O32" s="134">
        <f>'4. レポート (手を加えず印刷)'!E33</f>
        <v>88</v>
      </c>
      <c r="P32" s="198" t="str">
        <f>'4. レポート (手を加えず印刷)'!F33</f>
        <v>OK</v>
      </c>
    </row>
    <row r="33" spans="1:16" ht="14.25" customHeight="1">
      <c r="A33" s="99"/>
      <c r="B33" s="47"/>
      <c r="C33" s="100"/>
      <c r="D33" s="99"/>
      <c r="E33" s="47"/>
      <c r="F33" s="100"/>
      <c r="G33" s="99"/>
      <c r="H33" s="47"/>
      <c r="I33" s="100"/>
      <c r="K33" s="461" t="str">
        <f>'4. レポート (手を加えず印刷)'!A34</f>
        <v>3</v>
      </c>
      <c r="L33" s="462"/>
      <c r="M33" s="462"/>
      <c r="N33" s="463"/>
      <c r="O33" s="132" t="e">
        <f>'4. レポート (手を加えず印刷)'!E34</f>
        <v>#DIV/0!</v>
      </c>
      <c r="P33" s="133" t="str">
        <f>'4. レポート (手を加えず印刷)'!F34</f>
        <v>NG</v>
      </c>
    </row>
    <row r="34" spans="1:16" ht="14.25" customHeight="1" thickBot="1">
      <c r="A34" s="99"/>
      <c r="B34" s="47"/>
      <c r="C34" s="100"/>
      <c r="D34" s="99"/>
      <c r="E34" s="47"/>
      <c r="F34" s="100"/>
      <c r="G34" s="99"/>
      <c r="H34" s="47"/>
      <c r="I34" s="100"/>
      <c r="K34" s="464"/>
      <c r="L34" s="465"/>
      <c r="M34" s="465"/>
      <c r="N34" s="466"/>
      <c r="O34" s="134" t="e">
        <f>'4. レポート (手を加えず印刷)'!E35</f>
        <v>#DIV/0!</v>
      </c>
      <c r="P34" s="198" t="str">
        <f>'4. レポート (手を加えず印刷)'!F35</f>
        <v>NG</v>
      </c>
    </row>
    <row r="35" spans="1:16" ht="15" customHeight="1" thickBot="1">
      <c r="A35" s="58"/>
      <c r="B35" s="86"/>
      <c r="C35" s="102"/>
      <c r="D35" s="101"/>
      <c r="E35" s="86"/>
      <c r="F35" s="102"/>
      <c r="G35" s="101"/>
      <c r="H35" s="86"/>
      <c r="I35" s="102"/>
      <c r="K35" s="461" t="str">
        <f>'4. レポート (手を加えず印刷)'!A36</f>
        <v>4</v>
      </c>
      <c r="L35" s="462"/>
      <c r="M35" s="462"/>
      <c r="N35" s="463"/>
      <c r="O35" s="269" t="e">
        <f>'4. レポート (手を加えず印刷)'!E36</f>
        <v>#DIV/0!</v>
      </c>
      <c r="P35" s="131" t="str">
        <f>'4. レポート (手を加えず印刷)'!F36</f>
        <v>NG</v>
      </c>
    </row>
    <row r="36" spans="1:16" ht="15.75" customHeight="1" thickBot="1">
      <c r="A36" s="113" t="str">
        <f>"Trolox "&amp;ROUND('1. 実験内容を入力するシート'!B32,2)&amp;" uM"</f>
        <v>Trolox 79.91 uM</v>
      </c>
      <c r="B36" s="97"/>
      <c r="C36" s="97"/>
      <c r="D36" s="113" t="str">
        <f>"Trolox "&amp;ROUND('1. 実験内容を入力するシート'!A32,2)&amp;" uM"</f>
        <v>Trolox 159.81 uM</v>
      </c>
      <c r="E36" s="97"/>
      <c r="F36" s="98"/>
      <c r="G36" s="112" t="s">
        <v>40</v>
      </c>
      <c r="H36" s="97"/>
      <c r="I36" s="98"/>
      <c r="K36" s="464"/>
      <c r="L36" s="465"/>
      <c r="M36" s="465"/>
      <c r="N36" s="466"/>
      <c r="O36" s="134" t="e">
        <f>'4. レポート (手を加えず印刷)'!E37</f>
        <v>#DIV/0!</v>
      </c>
      <c r="P36" s="198" t="str">
        <f>'4. レポート (手を加えず印刷)'!F37</f>
        <v>NG</v>
      </c>
    </row>
    <row r="37" spans="1:16" ht="14.25" customHeight="1">
      <c r="A37" s="99"/>
      <c r="B37" s="47"/>
      <c r="C37" s="47"/>
      <c r="D37" s="99"/>
      <c r="E37" s="47"/>
      <c r="F37" s="100"/>
      <c r="G37" s="47"/>
      <c r="H37" s="47"/>
      <c r="I37" s="100"/>
      <c r="K37" s="461" t="str">
        <f>'4. レポート (手を加えず印刷)'!A38</f>
        <v>5</v>
      </c>
      <c r="L37" s="462"/>
      <c r="M37" s="462"/>
      <c r="N37" s="463"/>
      <c r="O37" s="132" t="e">
        <f>'4. レポート (手を加えず印刷)'!E38</f>
        <v>#DIV/0!</v>
      </c>
      <c r="P37" s="133" t="str">
        <f>'4. レポート (手を加えず印刷)'!F38</f>
        <v>NG</v>
      </c>
    </row>
    <row r="38" spans="1:16" ht="14.25" customHeight="1" thickBot="1">
      <c r="A38" s="99"/>
      <c r="B38" s="47"/>
      <c r="C38" s="47"/>
      <c r="D38" s="99"/>
      <c r="E38" s="47"/>
      <c r="F38" s="100"/>
      <c r="G38" s="47"/>
      <c r="H38" s="47"/>
      <c r="I38" s="100"/>
      <c r="K38" s="464"/>
      <c r="L38" s="465"/>
      <c r="M38" s="465"/>
      <c r="N38" s="466"/>
      <c r="O38" s="134" t="e">
        <f>'4. レポート (手を加えず印刷)'!E39</f>
        <v>#DIV/0!</v>
      </c>
      <c r="P38" s="198" t="str">
        <f>'4. レポート (手を加えず印刷)'!F39</f>
        <v>NG</v>
      </c>
    </row>
    <row r="39" spans="1:16" ht="14.25" customHeight="1">
      <c r="A39" s="99"/>
      <c r="B39" s="47"/>
      <c r="C39" s="47"/>
      <c r="D39" s="99"/>
      <c r="E39" s="47"/>
      <c r="F39" s="100"/>
      <c r="G39" s="47"/>
      <c r="H39" s="47"/>
      <c r="I39" s="100"/>
      <c r="K39" s="461" t="str">
        <f>'4. レポート (手を加えず印刷)'!A40</f>
        <v>6</v>
      </c>
      <c r="L39" s="462"/>
      <c r="M39" s="462"/>
      <c r="N39" s="463"/>
      <c r="O39" s="269" t="e">
        <f>'4. レポート (手を加えず印刷)'!E40</f>
        <v>#DIV/0!</v>
      </c>
      <c r="P39" s="131" t="str">
        <f>'4. レポート (手を加えず印刷)'!F40</f>
        <v>NG</v>
      </c>
    </row>
    <row r="40" spans="1:16" ht="15" customHeight="1" thickBot="1">
      <c r="A40" s="99"/>
      <c r="B40" s="47"/>
      <c r="C40" s="47"/>
      <c r="D40" s="99"/>
      <c r="E40" s="47"/>
      <c r="F40" s="100"/>
      <c r="G40" s="47"/>
      <c r="H40" s="47"/>
      <c r="I40" s="100"/>
      <c r="K40" s="464"/>
      <c r="L40" s="465"/>
      <c r="M40" s="465"/>
      <c r="N40" s="466"/>
      <c r="O40" s="134" t="e">
        <f>'4. レポート (手を加えず印刷)'!E41</f>
        <v>#DIV/0!</v>
      </c>
      <c r="P40" s="198" t="str">
        <f>'4. レポート (手を加えず印刷)'!F41</f>
        <v>NG</v>
      </c>
    </row>
    <row r="41" spans="1:16" ht="14.25" customHeight="1">
      <c r="A41" s="99"/>
      <c r="B41" s="47"/>
      <c r="C41" s="47"/>
      <c r="D41" s="99"/>
      <c r="E41" s="47"/>
      <c r="F41" s="100"/>
      <c r="G41" s="47"/>
      <c r="H41" s="47"/>
      <c r="I41" s="100"/>
      <c r="K41" s="461" t="str">
        <f>'4. レポート (手を加えず印刷)'!A42</f>
        <v>7</v>
      </c>
      <c r="L41" s="462"/>
      <c r="M41" s="462"/>
      <c r="N41" s="463"/>
      <c r="O41" s="132" t="e">
        <f>'4. レポート (手を加えず印刷)'!E42</f>
        <v>#DIV/0!</v>
      </c>
      <c r="P41" s="133" t="str">
        <f>'4. レポート (手を加えず印刷)'!F42</f>
        <v>NG</v>
      </c>
    </row>
    <row r="42" spans="1:16" ht="14.25" customHeight="1" thickBot="1">
      <c r="A42" s="99"/>
      <c r="B42" s="47"/>
      <c r="C42" s="47"/>
      <c r="D42" s="99"/>
      <c r="E42" s="47"/>
      <c r="F42" s="100"/>
      <c r="G42" s="47"/>
      <c r="H42" s="47"/>
      <c r="I42" s="100"/>
      <c r="K42" s="464"/>
      <c r="L42" s="465"/>
      <c r="M42" s="465"/>
      <c r="N42" s="466"/>
      <c r="O42" s="134" t="e">
        <f>'4. レポート (手を加えず印刷)'!E43</f>
        <v>#DIV/0!</v>
      </c>
      <c r="P42" s="198" t="str">
        <f>'4. レポート (手を加えず印刷)'!F43</f>
        <v>NG</v>
      </c>
    </row>
    <row r="43" spans="1:16" ht="14.25" customHeight="1">
      <c r="A43" s="99"/>
      <c r="B43" s="47"/>
      <c r="C43" s="47"/>
      <c r="D43" s="99"/>
      <c r="E43" s="47"/>
      <c r="F43" s="100"/>
      <c r="G43" s="47"/>
      <c r="H43" s="47"/>
      <c r="I43" s="100"/>
      <c r="K43" s="461" t="str">
        <f>'4. レポート (手を加えず印刷)'!A44</f>
        <v>8</v>
      </c>
      <c r="L43" s="462"/>
      <c r="M43" s="462"/>
      <c r="N43" s="463"/>
      <c r="O43" s="269" t="e">
        <f>'4. レポート (手を加えず印刷)'!E44</f>
        <v>#DIV/0!</v>
      </c>
      <c r="P43" s="131" t="str">
        <f>'4. レポート (手を加えず印刷)'!F44</f>
        <v>NG</v>
      </c>
    </row>
    <row r="44" spans="1:16" ht="15" customHeight="1" thickBot="1">
      <c r="A44" s="101"/>
      <c r="B44" s="86"/>
      <c r="C44" s="86"/>
      <c r="D44" s="101"/>
      <c r="E44" s="86"/>
      <c r="F44" s="102"/>
      <c r="G44" s="86"/>
      <c r="H44" s="86"/>
      <c r="I44" s="102"/>
      <c r="K44" s="464"/>
      <c r="L44" s="465"/>
      <c r="M44" s="465"/>
      <c r="N44" s="466"/>
      <c r="O44" s="134" t="e">
        <f>'4. レポート (手を加えず印刷)'!E45</f>
        <v>#DIV/0!</v>
      </c>
      <c r="P44" s="198" t="str">
        <f>'4. レポート (手を加えず印刷)'!F45</f>
        <v>NG</v>
      </c>
    </row>
    <row r="45" spans="1:16" ht="14.25" customHeight="1">
      <c r="A45" s="47"/>
      <c r="B45" s="47"/>
      <c r="C45" s="47"/>
      <c r="D45" s="47"/>
      <c r="E45" s="47"/>
      <c r="F45" s="47"/>
      <c r="G45" s="47"/>
      <c r="H45" s="47"/>
      <c r="I45" s="47"/>
      <c r="K45" s="461">
        <f>'4. レポート (手を加えず印刷)'!A46</f>
        <v>9</v>
      </c>
      <c r="L45" s="462"/>
      <c r="M45" s="462"/>
      <c r="N45" s="463"/>
      <c r="O45" s="132" t="e">
        <f>'4. レポート (手を加えず印刷)'!E46</f>
        <v>#DIV/0!</v>
      </c>
      <c r="P45" s="133" t="str">
        <f>'4. レポート (手を加えず印刷)'!F46</f>
        <v>NG</v>
      </c>
    </row>
    <row r="46" spans="1:16" ht="18" customHeight="1" thickBot="1">
      <c r="A46" s="2" t="s">
        <v>238</v>
      </c>
      <c r="B46" s="47"/>
      <c r="C46" s="47"/>
      <c r="D46" s="47"/>
      <c r="E46" s="47"/>
      <c r="F46" s="47"/>
      <c r="G46" s="47"/>
      <c r="H46" s="47"/>
      <c r="I46" s="47"/>
      <c r="K46" s="464"/>
      <c r="L46" s="465"/>
      <c r="M46" s="465"/>
      <c r="N46" s="466"/>
      <c r="O46" s="134" t="e">
        <f>'4. レポート (手を加えず印刷)'!E47</f>
        <v>#DIV/0!</v>
      </c>
      <c r="P46" s="198" t="str">
        <f>'4. レポート (手を加えず印刷)'!F47</f>
        <v>NG</v>
      </c>
    </row>
    <row r="47" spans="1:16" ht="15.75" customHeight="1" thickBot="1">
      <c r="A47" s="183" t="s">
        <v>28</v>
      </c>
      <c r="B47" s="47"/>
      <c r="C47" s="47"/>
      <c r="E47" s="207" t="s">
        <v>245</v>
      </c>
      <c r="F47" s="47"/>
      <c r="G47" s="47"/>
      <c r="H47" s="47"/>
      <c r="I47" s="47"/>
      <c r="K47" s="467"/>
      <c r="L47" s="468"/>
      <c r="M47" s="468"/>
      <c r="N47" s="468"/>
      <c r="O47" s="177"/>
      <c r="P47" s="336"/>
    </row>
    <row r="48" spans="1:16" ht="15" customHeight="1" thickBot="1">
      <c r="A48" s="47"/>
      <c r="B48" s="47"/>
      <c r="C48" s="47"/>
      <c r="D48" s="47"/>
      <c r="E48" s="47"/>
      <c r="F48" s="47"/>
      <c r="G48" s="47"/>
      <c r="H48" s="47"/>
      <c r="I48" s="47"/>
      <c r="K48" s="468"/>
      <c r="L48" s="468"/>
      <c r="M48" s="468"/>
      <c r="N48" s="468"/>
      <c r="O48" s="177"/>
      <c r="P48" s="336"/>
    </row>
    <row r="49" spans="1:9" ht="13.5">
      <c r="A49" s="460" t="str">
        <f>'1. 実験内容を入力するシート'!A16</f>
        <v>キュウリ</v>
      </c>
      <c r="B49" s="458"/>
      <c r="C49" s="459"/>
      <c r="D49" s="460" t="str">
        <f>'1. 実験内容を入力するシート'!A17</f>
        <v>レタス</v>
      </c>
      <c r="E49" s="458"/>
      <c r="F49" s="459"/>
      <c r="G49" s="460" t="str">
        <f>'1. 実験内容を入力するシート'!A18</f>
        <v>3</v>
      </c>
      <c r="H49" s="458"/>
      <c r="I49" s="459"/>
    </row>
    <row r="50" spans="1:9" ht="13.5">
      <c r="A50" s="99"/>
      <c r="B50" s="47"/>
      <c r="C50" s="100"/>
      <c r="D50" s="99"/>
      <c r="E50" s="47"/>
      <c r="F50" s="100"/>
      <c r="G50" s="99"/>
      <c r="H50" s="47"/>
      <c r="I50" s="100"/>
    </row>
    <row r="51" spans="1:9" ht="12.75" customHeight="1">
      <c r="A51" s="99"/>
      <c r="B51" s="47"/>
      <c r="C51" s="100"/>
      <c r="D51" s="99"/>
      <c r="E51" s="47"/>
      <c r="F51" s="100"/>
      <c r="G51" s="99"/>
      <c r="H51" s="47"/>
      <c r="I51" s="100"/>
    </row>
    <row r="52" spans="1:9" ht="12.75" customHeight="1">
      <c r="A52" s="99"/>
      <c r="B52" s="47"/>
      <c r="C52" s="100"/>
      <c r="D52" s="99"/>
      <c r="E52" s="47"/>
      <c r="F52" s="100"/>
      <c r="G52" s="99"/>
      <c r="H52" s="47"/>
      <c r="I52" s="100"/>
    </row>
    <row r="53" spans="1:9" ht="12.75" customHeight="1">
      <c r="A53" s="99"/>
      <c r="B53" s="47"/>
      <c r="C53" s="100"/>
      <c r="D53" s="99"/>
      <c r="E53" s="47"/>
      <c r="F53" s="100"/>
      <c r="G53" s="99"/>
      <c r="H53" s="47"/>
      <c r="I53" s="100"/>
    </row>
    <row r="54" spans="1:9" ht="12.75" customHeight="1">
      <c r="A54" s="99"/>
      <c r="B54" s="47"/>
      <c r="C54" s="100"/>
      <c r="D54" s="99"/>
      <c r="E54" s="47"/>
      <c r="F54" s="100"/>
      <c r="G54" s="99"/>
      <c r="H54" s="47"/>
      <c r="I54" s="100"/>
    </row>
    <row r="55" spans="1:9" ht="12.75" customHeight="1">
      <c r="A55" s="99"/>
      <c r="B55" s="47"/>
      <c r="C55" s="100"/>
      <c r="D55" s="99"/>
      <c r="E55" s="47"/>
      <c r="F55" s="100"/>
      <c r="G55" s="99"/>
      <c r="H55" s="47"/>
      <c r="I55" s="100"/>
    </row>
    <row r="56" spans="1:9" ht="12.75" customHeight="1">
      <c r="A56" s="99"/>
      <c r="B56" s="47"/>
      <c r="C56" s="100"/>
      <c r="D56" s="99"/>
      <c r="E56" s="47"/>
      <c r="F56" s="100"/>
      <c r="G56" s="99"/>
      <c r="H56" s="47"/>
      <c r="I56" s="100"/>
    </row>
    <row r="57" spans="1:9" ht="15" thickBot="1">
      <c r="A57" s="99"/>
      <c r="B57" s="47"/>
      <c r="C57" s="100"/>
      <c r="D57" s="99"/>
      <c r="E57" s="47"/>
      <c r="F57" s="100"/>
      <c r="G57" s="99"/>
      <c r="H57" s="47"/>
      <c r="I57" s="100"/>
    </row>
    <row r="58" spans="1:9" ht="17" customHeight="1" thickTop="1">
      <c r="A58" s="116" t="str">
        <f>"x "&amp;'1. 実験内容を入力するシート'!C16</f>
        <v>x 60</v>
      </c>
      <c r="B58" s="107" t="s">
        <v>218</v>
      </c>
      <c r="C58" s="201" t="s">
        <v>246</v>
      </c>
      <c r="D58" s="116" t="str">
        <f>"x "&amp;'1. 実験内容を入力するシート'!C17</f>
        <v>x 44</v>
      </c>
      <c r="E58" s="107" t="s">
        <v>12</v>
      </c>
      <c r="F58" s="201" t="s">
        <v>246</v>
      </c>
      <c r="G58" s="116" t="e">
        <f>"x "&amp;'1. 実験内容を入力するシート'!C18</f>
        <v>#DIV/0!</v>
      </c>
      <c r="H58" s="107" t="s">
        <v>209</v>
      </c>
      <c r="I58" s="201" t="s">
        <v>246</v>
      </c>
    </row>
    <row r="59" spans="1:9" ht="17" customHeight="1" thickBot="1">
      <c r="A59" s="115" t="str">
        <f>"x "&amp;'1. 実験内容を入力するシート'!D16</f>
        <v>x 120</v>
      </c>
      <c r="B59" s="76" t="s">
        <v>219</v>
      </c>
      <c r="C59" s="202" t="s">
        <v>246</v>
      </c>
      <c r="D59" s="115" t="str">
        <f>"x "&amp;'1. 実験内容を入力するシート'!D17</f>
        <v>x 88</v>
      </c>
      <c r="E59" s="76" t="s">
        <v>13</v>
      </c>
      <c r="F59" s="202" t="s">
        <v>246</v>
      </c>
      <c r="G59" s="115" t="e">
        <f>"x "&amp;'1. 実験内容を入力するシート'!D18</f>
        <v>#DIV/0!</v>
      </c>
      <c r="H59" s="76" t="s">
        <v>210</v>
      </c>
      <c r="I59" s="202" t="s">
        <v>246</v>
      </c>
    </row>
    <row r="60" spans="1:9" ht="17" customHeight="1">
      <c r="A60" s="460" t="str">
        <f>'1. 実験内容を入力するシート'!A19</f>
        <v>4</v>
      </c>
      <c r="B60" s="458"/>
      <c r="C60" s="459"/>
      <c r="D60" s="460" t="str">
        <f>'1. 実験内容を入力するシート'!A20</f>
        <v>5</v>
      </c>
      <c r="E60" s="458"/>
      <c r="F60" s="459"/>
      <c r="G60" s="113"/>
      <c r="H60" s="97"/>
      <c r="I60" s="97"/>
    </row>
    <row r="61" spans="1:9" ht="17" customHeight="1">
      <c r="A61" s="99"/>
      <c r="B61" s="47"/>
      <c r="C61" s="100"/>
      <c r="D61" s="99"/>
      <c r="E61" s="47"/>
      <c r="F61" s="100"/>
      <c r="G61" s="185"/>
      <c r="H61" s="111"/>
      <c r="I61" s="47"/>
    </row>
    <row r="62" spans="1:7" ht="13.5">
      <c r="A62" s="99"/>
      <c r="B62" s="47"/>
      <c r="C62" s="100"/>
      <c r="D62" s="99"/>
      <c r="E62" s="47"/>
      <c r="F62" s="100"/>
      <c r="G62" s="185"/>
    </row>
    <row r="63" spans="1:7" ht="14" customHeight="1">
      <c r="A63" s="99"/>
      <c r="B63" s="47"/>
      <c r="C63" s="100"/>
      <c r="D63" s="99"/>
      <c r="E63" s="47"/>
      <c r="F63" s="100"/>
      <c r="G63" s="185"/>
    </row>
    <row r="64" spans="1:7" ht="13.5">
      <c r="A64" s="99"/>
      <c r="B64" s="47"/>
      <c r="C64" s="100"/>
      <c r="D64" s="99"/>
      <c r="E64" s="47"/>
      <c r="F64" s="100"/>
      <c r="G64" s="185"/>
    </row>
    <row r="65" spans="1:7" ht="12.75" customHeight="1">
      <c r="A65" s="99"/>
      <c r="B65" s="47"/>
      <c r="C65" s="100"/>
      <c r="D65" s="99"/>
      <c r="E65" s="47"/>
      <c r="F65" s="100"/>
      <c r="G65" s="185"/>
    </row>
    <row r="66" spans="1:7" ht="12" customHeight="1">
      <c r="A66" s="99"/>
      <c r="B66" s="47"/>
      <c r="C66" s="100"/>
      <c r="D66" s="99"/>
      <c r="E66" s="47"/>
      <c r="F66" s="100"/>
      <c r="G66" s="99"/>
    </row>
    <row r="67" spans="1:9" ht="13.5">
      <c r="A67" s="99"/>
      <c r="B67" s="47"/>
      <c r="C67" s="100"/>
      <c r="D67" s="99"/>
      <c r="E67" s="47"/>
      <c r="F67" s="100"/>
      <c r="G67" s="186"/>
      <c r="H67" s="76"/>
      <c r="I67" s="78"/>
    </row>
    <row r="68" spans="1:9" ht="15" thickBot="1">
      <c r="A68" s="99"/>
      <c r="B68" s="47"/>
      <c r="C68" s="100"/>
      <c r="D68" s="99"/>
      <c r="E68" s="47"/>
      <c r="F68" s="100"/>
      <c r="G68" s="185"/>
      <c r="H68" s="76"/>
      <c r="I68" s="78"/>
    </row>
    <row r="69" spans="1:9" ht="17" customHeight="1" thickTop="1">
      <c r="A69" s="116" t="e">
        <f>"x "&amp;'1. 実験内容を入力するシート'!C19</f>
        <v>#DIV/0!</v>
      </c>
      <c r="B69" s="107" t="s">
        <v>41</v>
      </c>
      <c r="C69" s="201"/>
      <c r="D69" s="116" t="e">
        <f>"x "&amp;'1. 実験内容を入力するシート'!C20</f>
        <v>#DIV/0!</v>
      </c>
      <c r="E69" s="107" t="s">
        <v>41</v>
      </c>
      <c r="F69" s="201" t="s">
        <v>246</v>
      </c>
      <c r="G69" s="185"/>
      <c r="H69" s="111"/>
      <c r="I69" s="47"/>
    </row>
    <row r="70" spans="1:7" ht="15" thickBot="1">
      <c r="A70" s="115" t="e">
        <f>"x "&amp;'1. 実験内容を入力するシート'!D19</f>
        <v>#DIV/0!</v>
      </c>
      <c r="B70" s="76" t="s">
        <v>85</v>
      </c>
      <c r="C70" s="202"/>
      <c r="D70" s="115" t="e">
        <f>"x "&amp;'1. 実験内容を入力するシート'!D20</f>
        <v>#DIV/0!</v>
      </c>
      <c r="E70" s="76" t="s">
        <v>85</v>
      </c>
      <c r="F70" s="202" t="s">
        <v>246</v>
      </c>
      <c r="G70" s="185"/>
    </row>
    <row r="71" spans="1:9" ht="17" customHeight="1">
      <c r="A71" s="460" t="str">
        <f>'1. 実験内容を入力するシート'!A21</f>
        <v>6</v>
      </c>
      <c r="B71" s="458"/>
      <c r="C71" s="459"/>
      <c r="D71" s="460" t="str">
        <f>'1. 実験内容を入力するシート'!A22</f>
        <v>7</v>
      </c>
      <c r="E71" s="458"/>
      <c r="F71" s="459"/>
      <c r="G71" s="460" t="str">
        <f>'1. 実験内容を入力するシート'!A23</f>
        <v>8</v>
      </c>
      <c r="H71" s="458"/>
      <c r="I71" s="459"/>
    </row>
    <row r="72" spans="1:15" ht="17" customHeight="1">
      <c r="A72" s="99"/>
      <c r="B72" s="47"/>
      <c r="C72" s="100"/>
      <c r="D72" s="99"/>
      <c r="E72" s="47"/>
      <c r="F72" s="100"/>
      <c r="G72" s="99"/>
      <c r="H72" s="47"/>
      <c r="I72" s="100"/>
      <c r="K72" s="188" t="s">
        <v>31</v>
      </c>
      <c r="L72" s="189"/>
      <c r="M72" s="189"/>
      <c r="N72" s="189"/>
      <c r="O72" s="190"/>
    </row>
    <row r="73" spans="1:15" ht="17" customHeight="1">
      <c r="A73" s="99"/>
      <c r="B73" s="47"/>
      <c r="C73" s="100"/>
      <c r="D73" s="99"/>
      <c r="E73" s="47"/>
      <c r="F73" s="100"/>
      <c r="G73" s="99"/>
      <c r="H73" s="47"/>
      <c r="I73" s="100"/>
      <c r="K73" s="191" t="s">
        <v>207</v>
      </c>
      <c r="L73" s="187" t="s">
        <v>206</v>
      </c>
      <c r="M73" s="47"/>
      <c r="N73" s="47"/>
      <c r="O73" s="192"/>
    </row>
    <row r="74" spans="1:15" ht="17" customHeight="1">
      <c r="A74" s="99"/>
      <c r="B74" s="47"/>
      <c r="C74" s="100"/>
      <c r="D74" s="99"/>
      <c r="E74" s="47"/>
      <c r="F74" s="100"/>
      <c r="G74" s="99"/>
      <c r="H74" s="47"/>
      <c r="I74" s="100"/>
      <c r="K74" s="191" t="s">
        <v>85</v>
      </c>
      <c r="L74" s="187" t="s">
        <v>32</v>
      </c>
      <c r="M74" s="47"/>
      <c r="N74" s="47"/>
      <c r="O74" s="192"/>
    </row>
    <row r="75" spans="1:15" ht="13.5">
      <c r="A75" s="99"/>
      <c r="B75" s="47"/>
      <c r="C75" s="100"/>
      <c r="D75" s="99"/>
      <c r="E75" s="47"/>
      <c r="F75" s="100"/>
      <c r="G75" s="99"/>
      <c r="H75" s="47"/>
      <c r="I75" s="100"/>
      <c r="K75" s="191" t="s">
        <v>27</v>
      </c>
      <c r="L75" s="187" t="s">
        <v>30</v>
      </c>
      <c r="M75" s="47"/>
      <c r="N75" s="47"/>
      <c r="O75" s="192"/>
    </row>
    <row r="76" spans="1:15" ht="13.5">
      <c r="A76" s="99"/>
      <c r="B76" s="47"/>
      <c r="C76" s="100"/>
      <c r="D76" s="99"/>
      <c r="E76" s="47"/>
      <c r="F76" s="100"/>
      <c r="G76" s="99"/>
      <c r="H76" s="47"/>
      <c r="I76" s="100"/>
      <c r="K76" s="193" t="s">
        <v>208</v>
      </c>
      <c r="L76" s="194" t="s">
        <v>8</v>
      </c>
      <c r="M76" s="195"/>
      <c r="N76" s="195"/>
      <c r="O76" s="196"/>
    </row>
    <row r="77" spans="1:9" ht="13.5">
      <c r="A77" s="99"/>
      <c r="B77" s="47"/>
      <c r="C77" s="100"/>
      <c r="D77" s="99"/>
      <c r="E77" s="47"/>
      <c r="F77" s="100"/>
      <c r="G77" s="99"/>
      <c r="H77" s="47"/>
      <c r="I77" s="100"/>
    </row>
    <row r="78" spans="1:9" ht="13.5">
      <c r="A78" s="99"/>
      <c r="B78" s="47"/>
      <c r="C78" s="100"/>
      <c r="D78" s="99"/>
      <c r="E78" s="47"/>
      <c r="F78" s="100"/>
      <c r="G78" s="99"/>
      <c r="H78" s="47"/>
      <c r="I78" s="100"/>
    </row>
    <row r="79" spans="1:9" ht="15" thickBot="1">
      <c r="A79" s="99"/>
      <c r="B79" s="47"/>
      <c r="C79" s="100"/>
      <c r="D79" s="99"/>
      <c r="E79" s="47"/>
      <c r="F79" s="100"/>
      <c r="G79" s="99"/>
      <c r="H79" s="47"/>
      <c r="I79" s="100"/>
    </row>
    <row r="80" spans="1:9" ht="15" thickTop="1">
      <c r="A80" s="116" t="e">
        <f>"x "&amp;'1. 実験内容を入力するシート'!C21</f>
        <v>#DIV/0!</v>
      </c>
      <c r="B80" s="107" t="s">
        <v>218</v>
      </c>
      <c r="C80" s="201" t="s">
        <v>246</v>
      </c>
      <c r="D80" s="116" t="e">
        <f>"x "&amp;'1. 実験内容を入力するシート'!C22</f>
        <v>#DIV/0!</v>
      </c>
      <c r="E80" s="107" t="s">
        <v>12</v>
      </c>
      <c r="F80" s="201"/>
      <c r="G80" s="116" t="e">
        <f>"x "&amp;'1. 実験内容を入力するシート'!C23</f>
        <v>#DIV/0!</v>
      </c>
      <c r="H80" s="107" t="s">
        <v>209</v>
      </c>
      <c r="I80" s="201"/>
    </row>
    <row r="81" spans="1:9" ht="15" thickBot="1">
      <c r="A81" s="115" t="e">
        <f>"x "&amp;'1. 実験内容を入力するシート'!D21</f>
        <v>#DIV/0!</v>
      </c>
      <c r="B81" s="76" t="s">
        <v>219</v>
      </c>
      <c r="C81" s="202" t="s">
        <v>246</v>
      </c>
      <c r="D81" s="115" t="e">
        <f>"x "&amp;'1. 実験内容を入力するシート'!D22</f>
        <v>#DIV/0!</v>
      </c>
      <c r="E81" s="76" t="s">
        <v>13</v>
      </c>
      <c r="F81" s="202"/>
      <c r="G81" s="115" t="e">
        <f>"x "&amp;'1. 実験内容を入力するシート'!D23</f>
        <v>#DIV/0!</v>
      </c>
      <c r="H81" s="76" t="s">
        <v>210</v>
      </c>
      <c r="I81" s="202"/>
    </row>
    <row r="82" spans="1:9" ht="13.5">
      <c r="A82" s="457">
        <f>'1. 実験内容を入力するシート'!A24</f>
        <v>9</v>
      </c>
      <c r="B82" s="458"/>
      <c r="C82" s="459"/>
      <c r="D82" s="460" t="s">
        <v>256</v>
      </c>
      <c r="E82" s="458"/>
      <c r="F82" s="459"/>
      <c r="G82" s="460" t="s">
        <v>250</v>
      </c>
      <c r="H82" s="458"/>
      <c r="I82" s="459"/>
    </row>
    <row r="83" spans="1:9" ht="13.5">
      <c r="A83" s="99"/>
      <c r="B83" s="47"/>
      <c r="C83" s="100"/>
      <c r="D83" s="99"/>
      <c r="E83" s="47"/>
      <c r="F83" s="100"/>
      <c r="G83" s="99"/>
      <c r="H83" s="47"/>
      <c r="I83" s="100"/>
    </row>
    <row r="84" spans="1:9" ht="17" customHeight="1">
      <c r="A84" s="99"/>
      <c r="B84" s="47"/>
      <c r="C84" s="100"/>
      <c r="D84" s="99"/>
      <c r="E84" s="47"/>
      <c r="F84" s="100"/>
      <c r="G84" s="99"/>
      <c r="H84" s="47"/>
      <c r="I84" s="100"/>
    </row>
    <row r="85" spans="1:9" ht="17" customHeight="1">
      <c r="A85" s="99"/>
      <c r="B85" s="47"/>
      <c r="C85" s="100"/>
      <c r="D85" s="99"/>
      <c r="E85" s="47"/>
      <c r="F85" s="100"/>
      <c r="G85" s="99"/>
      <c r="H85" s="47"/>
      <c r="I85" s="100"/>
    </row>
    <row r="86" spans="1:9" ht="17" customHeight="1">
      <c r="A86" s="99"/>
      <c r="B86" s="47"/>
      <c r="C86" s="100"/>
      <c r="D86" s="99"/>
      <c r="E86" s="47"/>
      <c r="F86" s="100"/>
      <c r="G86" s="99"/>
      <c r="H86" s="47"/>
      <c r="I86" s="100"/>
    </row>
    <row r="87" spans="1:9" ht="17" customHeight="1">
      <c r="A87" s="99"/>
      <c r="B87" s="47"/>
      <c r="C87" s="100"/>
      <c r="D87" s="99"/>
      <c r="E87" s="47"/>
      <c r="F87" s="100"/>
      <c r="G87" s="99"/>
      <c r="H87" s="47"/>
      <c r="I87" s="100"/>
    </row>
    <row r="88" spans="1:9" ht="13.5">
      <c r="A88" s="99"/>
      <c r="B88" s="47"/>
      <c r="C88" s="100"/>
      <c r="D88" s="99"/>
      <c r="E88" s="47"/>
      <c r="F88" s="100"/>
      <c r="G88" s="99"/>
      <c r="H88" s="47"/>
      <c r="I88" s="100"/>
    </row>
    <row r="89" spans="1:9" ht="13.5">
      <c r="A89" s="99"/>
      <c r="B89" s="47"/>
      <c r="C89" s="100"/>
      <c r="D89" s="99"/>
      <c r="E89" s="47"/>
      <c r="F89" s="100"/>
      <c r="G89" s="99"/>
      <c r="H89" s="47"/>
      <c r="I89" s="100"/>
    </row>
    <row r="90" spans="1:9" ht="15" thickBot="1">
      <c r="A90" s="99"/>
      <c r="B90" s="47"/>
      <c r="C90" s="100"/>
      <c r="D90" s="99"/>
      <c r="E90" s="47"/>
      <c r="F90" s="100"/>
      <c r="G90" s="99"/>
      <c r="H90" s="47"/>
      <c r="I90" s="100"/>
    </row>
    <row r="91" spans="1:9" ht="15.75" customHeight="1" thickTop="1">
      <c r="A91" s="116" t="e">
        <f>"x "&amp;'1. 実験内容を入力するシート'!C24</f>
        <v>#DIV/0!</v>
      </c>
      <c r="B91" s="107" t="s">
        <v>41</v>
      </c>
      <c r="C91" s="201"/>
      <c r="D91" s="116" t="s">
        <v>257</v>
      </c>
      <c r="E91" s="107" t="s">
        <v>41</v>
      </c>
      <c r="F91" s="201" t="s">
        <v>289</v>
      </c>
      <c r="G91" s="116" t="s">
        <v>257</v>
      </c>
      <c r="H91" s="107" t="s">
        <v>12</v>
      </c>
      <c r="I91" s="201" t="s">
        <v>246</v>
      </c>
    </row>
    <row r="92" spans="1:9" ht="15" thickBot="1">
      <c r="A92" s="117" t="e">
        <f>"x "&amp;'1. 実験内容を入力するシート'!D24</f>
        <v>#DIV/0!</v>
      </c>
      <c r="B92" s="114" t="s">
        <v>85</v>
      </c>
      <c r="C92" s="270"/>
      <c r="D92" s="117" t="s">
        <v>258</v>
      </c>
      <c r="E92" s="114" t="s">
        <v>85</v>
      </c>
      <c r="F92" s="270" t="s">
        <v>289</v>
      </c>
      <c r="G92" s="117" t="s">
        <v>258</v>
      </c>
      <c r="H92" s="114" t="s">
        <v>13</v>
      </c>
      <c r="I92" s="270" t="s">
        <v>246</v>
      </c>
    </row>
    <row r="93" ht="13.5">
      <c r="A93" s="99"/>
    </row>
    <row r="94" ht="13.5">
      <c r="A94" s="99"/>
    </row>
    <row r="97" ht="18.75" customHeight="1"/>
    <row r="98" ht="18.75" customHeight="1"/>
    <row r="99" ht="18.75" customHeight="1"/>
    <row r="100" ht="18.75" customHeight="1"/>
  </sheetData>
  <sheetProtection sheet="1" objects="1" scenarios="1"/>
  <mergeCells count="25">
    <mergeCell ref="P27:P28"/>
    <mergeCell ref="K27:N28"/>
    <mergeCell ref="O27:O28"/>
    <mergeCell ref="K45:N46"/>
    <mergeCell ref="K29:N30"/>
    <mergeCell ref="K41:N42"/>
    <mergeCell ref="K31:N32"/>
    <mergeCell ref="K33:N34"/>
    <mergeCell ref="K35:N36"/>
    <mergeCell ref="K37:N38"/>
    <mergeCell ref="K39:N40"/>
    <mergeCell ref="B3:E3"/>
    <mergeCell ref="A60:C60"/>
    <mergeCell ref="D60:F60"/>
    <mergeCell ref="A49:C49"/>
    <mergeCell ref="D49:F49"/>
    <mergeCell ref="A82:C82"/>
    <mergeCell ref="D82:F82"/>
    <mergeCell ref="K43:N44"/>
    <mergeCell ref="G49:I49"/>
    <mergeCell ref="K47:N48"/>
    <mergeCell ref="A71:C71"/>
    <mergeCell ref="D71:F71"/>
    <mergeCell ref="G71:I71"/>
    <mergeCell ref="G82:I82"/>
  </mergeCells>
  <dataValidations count="3">
    <dataValidation type="list" allowBlank="1" showInputMessage="1" showErrorMessage="1" sqref="H21">
      <formula1>"○"</formula1>
    </dataValidation>
    <dataValidation type="list" allowBlank="1" showInputMessage="1" showErrorMessage="1" sqref="B17 E25 E47">
      <formula1>コメント</formula1>
    </dataValidation>
    <dataValidation type="list" allowBlank="1" showInputMessage="1" showErrorMessage="1" sqref="C58:C59 F58:F59 C69:C70 F69:F70 I58:I59 C80:C81 F80:F81 C91:C92 F91:F92 I80:I81 I91:I92">
      <formula1>$K$73:$K$76</formula1>
    </dataValidation>
  </dataValidations>
  <printOptions/>
  <pageMargins left="0.7" right="0.7" top="0.75" bottom="0.75" header="0.512" footer="0.512"/>
  <pageSetup fitToHeight="2" horizontalDpi="1200" verticalDpi="1200" orientation="portrait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112"/>
  <sheetViews>
    <sheetView view="pageBreakPreview" zoomScale="60" workbookViewId="0" topLeftCell="A1">
      <selection activeCell="M45" sqref="M45"/>
    </sheetView>
  </sheetViews>
  <sheetFormatPr defaultColWidth="9.00390625" defaultRowHeight="13.5"/>
  <cols>
    <col min="1" max="1" width="10.625" style="1" customWidth="1"/>
    <col min="2" max="2" width="10.375" style="1" bestFit="1" customWidth="1"/>
    <col min="3" max="4" width="9.50390625" style="1" customWidth="1"/>
    <col min="5" max="5" width="9.625" style="1" bestFit="1" customWidth="1"/>
    <col min="6" max="8" width="9.125" style="1" bestFit="1" customWidth="1"/>
    <col min="9" max="9" width="9.00390625" style="1" customWidth="1"/>
    <col min="10" max="10" width="9.375" style="1" bestFit="1" customWidth="1"/>
    <col min="11" max="12" width="9.00390625" style="1" customWidth="1"/>
    <col min="13" max="13" width="9.375" style="1" bestFit="1" customWidth="1"/>
    <col min="14" max="14" width="8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0" ht="18.75">
      <c r="A1" s="144" t="str">
        <f>'1. 実験内容を入力するシート'!B1</f>
        <v>ワークショップ用試料の測定</v>
      </c>
      <c r="H1" s="67"/>
      <c r="J1" s="67"/>
    </row>
    <row r="2" spans="1:8" ht="13.5">
      <c r="A2" s="48"/>
      <c r="G2" s="215" t="str">
        <f>"実験番号: "&amp;'1. 実験内容を入力するシート'!B6</f>
        <v>実験番号: 1</v>
      </c>
      <c r="H2" s="216"/>
    </row>
    <row r="3" spans="1:8" ht="14.25" customHeight="1">
      <c r="A3" s="483" t="str">
        <f>"備考:"&amp;'1. 実験内容を入力するシート'!B12</f>
        <v>備考:特になし</v>
      </c>
      <c r="B3" s="484"/>
      <c r="C3" s="484"/>
      <c r="D3" s="484"/>
      <c r="E3" s="484"/>
      <c r="F3" s="485"/>
      <c r="G3" s="217" t="str">
        <f>"実験日: "&amp;'1. 実験内容を入力するシート'!B5</f>
        <v>実験日: 2016.9.15</v>
      </c>
      <c r="H3" s="218"/>
    </row>
    <row r="4" spans="1:12" ht="27" customHeight="1">
      <c r="A4" s="486"/>
      <c r="B4" s="487"/>
      <c r="C4" s="487"/>
      <c r="D4" s="487"/>
      <c r="E4" s="487"/>
      <c r="F4" s="488"/>
      <c r="G4" s="489" t="str">
        <f>"実施機関: "&amp;'1. 実験内容を入力するシート'!B7</f>
        <v>実施機関: 食品総合研究所</v>
      </c>
      <c r="H4" s="490"/>
      <c r="I4" s="491"/>
      <c r="J4" s="491"/>
      <c r="L4" s="68"/>
    </row>
    <row r="5" spans="1:9" ht="13.5">
      <c r="A5" s="5"/>
      <c r="B5" s="5"/>
      <c r="C5" s="5"/>
      <c r="D5" s="5"/>
      <c r="E5" s="5"/>
      <c r="F5" s="5"/>
      <c r="G5" s="217" t="str">
        <f>"実験者: "&amp;'1. 実験内容を入力するシート'!B8</f>
        <v>実験者: 渡辺　純</v>
      </c>
      <c r="H5" s="218"/>
      <c r="I5" s="5"/>
    </row>
    <row r="6" spans="1:9" ht="13.5">
      <c r="A6" s="5"/>
      <c r="B6" s="5"/>
      <c r="C6" s="5"/>
      <c r="D6" s="5"/>
      <c r="E6" s="5"/>
      <c r="F6" s="5"/>
      <c r="G6" s="217" t="str">
        <f>"使用機器: "&amp;'1. 実験内容を入力するシート'!B9</f>
        <v>使用機器: POWERSCAN HT</v>
      </c>
      <c r="H6" s="218"/>
      <c r="I6" s="5"/>
    </row>
    <row r="7" spans="1:9" ht="13.5">
      <c r="A7" s="5"/>
      <c r="B7" s="5"/>
      <c r="C7" s="5"/>
      <c r="D7" s="5"/>
      <c r="E7" s="5"/>
      <c r="F7" s="5"/>
      <c r="G7" s="217" t="str">
        <f>"分注: "&amp;'1. 実験内容を入力するシート'!B11</f>
        <v>分注: 手動</v>
      </c>
      <c r="H7" s="218"/>
      <c r="I7" s="5"/>
    </row>
    <row r="8" spans="1:9" ht="15" thickBot="1">
      <c r="A8" s="66" t="s">
        <v>227</v>
      </c>
      <c r="B8" s="5"/>
      <c r="C8" s="5"/>
      <c r="D8" s="5"/>
      <c r="E8" s="5"/>
      <c r="F8" s="5"/>
      <c r="G8" s="5"/>
      <c r="H8" s="5"/>
      <c r="I8" s="5"/>
    </row>
    <row r="9" spans="1:9" ht="15" thickBot="1">
      <c r="A9" s="73" t="s">
        <v>232</v>
      </c>
      <c r="B9" s="469" t="s">
        <v>213</v>
      </c>
      <c r="C9" s="469"/>
      <c r="D9" s="469"/>
      <c r="E9" s="469"/>
      <c r="F9" s="70" t="s">
        <v>215</v>
      </c>
      <c r="G9" s="71" t="s">
        <v>226</v>
      </c>
      <c r="H9" s="72" t="s">
        <v>152</v>
      </c>
      <c r="I9" s="5"/>
    </row>
    <row r="10" spans="1:9" ht="13.5">
      <c r="A10" s="62">
        <f>ROUND('1. 実験内容を入力するシート'!D32,2)</f>
        <v>19.98</v>
      </c>
      <c r="B10" s="55">
        <f>'データ処理シート No. 2'!F69</f>
        <v>8.7095974417349</v>
      </c>
      <c r="C10" s="55">
        <f>'データ処理シート No. 2'!G69</f>
        <v>9.161490672231295</v>
      </c>
      <c r="D10" s="55">
        <f>'データ処理シート No. 2'!H69</f>
        <v>8.783070465043949</v>
      </c>
      <c r="E10" s="55">
        <f>'データ処理シート No. 2'!I69</f>
        <v>8.879667527728685</v>
      </c>
      <c r="F10" s="64">
        <f>AVERAGE(B10:E10)</f>
        <v>8.883456526684707</v>
      </c>
      <c r="G10" s="56">
        <f>STDEV(B10:E10)</f>
        <v>0.19800815252091394</v>
      </c>
      <c r="H10" s="57">
        <f>G10/F10</f>
        <v>0.02228953920426403</v>
      </c>
      <c r="I10" s="5"/>
    </row>
    <row r="11" spans="1:9" ht="13.5">
      <c r="A11" s="62">
        <f>ROUND('1. 実験内容を入力するシート'!C32,2)</f>
        <v>39.95</v>
      </c>
      <c r="B11" s="55">
        <f>'データ処理シート No. 2'!J69</f>
        <v>14.39534925759462</v>
      </c>
      <c r="C11" s="55">
        <f>'データ処理シート No. 2'!K69</f>
        <v>14.167178236071653</v>
      </c>
      <c r="D11" s="55">
        <f>'データ処理シート No. 2'!L69</f>
        <v>14.322457935399026</v>
      </c>
      <c r="E11" s="55">
        <f>'データ処理シート No. 2'!M69</f>
        <v>14.142777252919782</v>
      </c>
      <c r="F11" s="64">
        <f>AVERAGE(B11:E11)</f>
        <v>14.25694067049627</v>
      </c>
      <c r="G11" s="56">
        <f>STDEV(B11:E11)</f>
        <v>0.12184693886112057</v>
      </c>
      <c r="H11" s="57">
        <f>G11/F11</f>
        <v>0.008546499678803755</v>
      </c>
      <c r="I11" s="5"/>
    </row>
    <row r="12" spans="1:9" ht="13.5">
      <c r="A12" s="62">
        <f>ROUND('1. 実験内容を入力するシート'!B32,2)</f>
        <v>79.91</v>
      </c>
      <c r="B12" s="55">
        <f>'データ処理シート No. 2'!N69</f>
        <v>22.99263249888146</v>
      </c>
      <c r="C12" s="55">
        <f>'データ処理シート No. 2'!O69</f>
        <v>23.084396229246455</v>
      </c>
      <c r="D12" s="55">
        <f>'データ処理シート No. 2'!P69</f>
        <v>23.518008590022287</v>
      </c>
      <c r="E12" s="55">
        <f>'データ処理シート No. 2'!Q69</f>
        <v>22.395032741722726</v>
      </c>
      <c r="F12" s="64">
        <f>AVERAGE(B12:E12)</f>
        <v>22.997517514968234</v>
      </c>
      <c r="G12" s="56">
        <f>STDEV(B12:E12)</f>
        <v>0.4624105807542396</v>
      </c>
      <c r="H12" s="57">
        <f>G12/F12</f>
        <v>0.020106978088103362</v>
      </c>
      <c r="I12" s="5"/>
    </row>
    <row r="13" spans="1:9" ht="15" thickBot="1">
      <c r="A13" s="63">
        <f>ROUND('1. 実験内容を入力するシート'!A32,2)</f>
        <v>159.81</v>
      </c>
      <c r="B13" s="59">
        <f>'データ処理シート No. 2'!R69</f>
        <v>37.46162123698757</v>
      </c>
      <c r="C13" s="59">
        <f>'データ処理シート No. 2'!S69</f>
        <v>36.20610375733027</v>
      </c>
      <c r="D13" s="59">
        <f>'データ処理シート No. 2'!T69</f>
        <v>38.308513616720134</v>
      </c>
      <c r="E13" s="59">
        <f>'データ処理シート No. 2'!U69</f>
        <v>37.46345894671484</v>
      </c>
      <c r="F13" s="65">
        <f>AVERAGE(B13:E13)</f>
        <v>37.359924389438206</v>
      </c>
      <c r="G13" s="60">
        <f>STDEV(B13:E13)</f>
        <v>0.8664458487686411</v>
      </c>
      <c r="H13" s="61">
        <f>G13/F13</f>
        <v>0.02319185231042889</v>
      </c>
      <c r="I13" s="5"/>
    </row>
    <row r="14" spans="1:9" ht="13.5">
      <c r="A14" s="5"/>
      <c r="B14" s="5"/>
      <c r="C14" s="5"/>
      <c r="D14" s="5"/>
      <c r="E14" s="5"/>
      <c r="F14" s="5"/>
      <c r="G14" s="5"/>
      <c r="H14" s="5"/>
      <c r="I14" s="5"/>
    </row>
    <row r="15" spans="1:9" ht="14.25">
      <c r="A15" s="197" t="s">
        <v>33</v>
      </c>
      <c r="C15" s="5"/>
      <c r="D15" s="5"/>
      <c r="E15" s="5"/>
      <c r="F15" s="5"/>
      <c r="G15" s="5"/>
      <c r="H15" s="5"/>
      <c r="I15" s="5"/>
    </row>
    <row r="16" spans="1:9" ht="14.25">
      <c r="A16" s="203" t="s">
        <v>34</v>
      </c>
      <c r="B16" s="205" t="str">
        <f>"："&amp;'3. データを確認するシート'!B17</f>
        <v>：OK</v>
      </c>
      <c r="C16" s="139"/>
      <c r="D16" s="5"/>
      <c r="E16" s="5"/>
      <c r="F16" s="5"/>
      <c r="G16" s="5"/>
      <c r="H16" s="5"/>
      <c r="I16" s="5"/>
    </row>
    <row r="17" spans="1:9" ht="14.25">
      <c r="A17" s="204" t="s">
        <v>35</v>
      </c>
      <c r="B17" s="492" t="str">
        <f>"："&amp;'3. データを確認するシート'!E25</f>
        <v>：OK</v>
      </c>
      <c r="C17" s="492"/>
      <c r="D17" s="492"/>
      <c r="E17" s="492"/>
      <c r="F17" s="5"/>
      <c r="G17" s="5"/>
      <c r="H17" s="5"/>
      <c r="I17" s="5"/>
    </row>
    <row r="18" spans="2:5" ht="14.25">
      <c r="B18" s="492"/>
      <c r="C18" s="492"/>
      <c r="D18" s="492"/>
      <c r="E18" s="492"/>
    </row>
    <row r="19" spans="1:5" ht="14.25">
      <c r="A19" s="69"/>
      <c r="B19" s="492"/>
      <c r="C19" s="492"/>
      <c r="D19" s="492"/>
      <c r="E19" s="492"/>
    </row>
    <row r="20" spans="2:5" ht="14.25">
      <c r="B20" s="492"/>
      <c r="C20" s="492"/>
      <c r="D20" s="492"/>
      <c r="E20" s="492"/>
    </row>
    <row r="21" ht="14.25"/>
    <row r="22" spans="1:5" ht="14.25">
      <c r="A22" s="204" t="s">
        <v>236</v>
      </c>
      <c r="B22" s="492" t="str">
        <f>"："&amp;'3. データを確認するシート'!E47</f>
        <v>：OK</v>
      </c>
      <c r="C22" s="492"/>
      <c r="D22" s="492"/>
      <c r="E22" s="492"/>
    </row>
    <row r="23" spans="2:5" ht="14.25">
      <c r="B23" s="492"/>
      <c r="C23" s="492"/>
      <c r="D23" s="492"/>
      <c r="E23" s="492"/>
    </row>
    <row r="24" spans="2:5" ht="14.25">
      <c r="B24" s="492"/>
      <c r="C24" s="492"/>
      <c r="D24" s="492"/>
      <c r="E24" s="492"/>
    </row>
    <row r="25" spans="2:5" ht="14.25">
      <c r="B25" s="492"/>
      <c r="C25" s="492"/>
      <c r="D25" s="492"/>
      <c r="E25" s="492"/>
    </row>
    <row r="26" ht="13.5">
      <c r="G26" s="204" t="s">
        <v>220</v>
      </c>
    </row>
    <row r="27" ht="15" thickBot="1">
      <c r="A27" s="48" t="s">
        <v>39</v>
      </c>
    </row>
    <row r="28" spans="1:9" ht="17" customHeight="1">
      <c r="A28" s="472" t="s">
        <v>231</v>
      </c>
      <c r="B28" s="495"/>
      <c r="C28" s="495"/>
      <c r="D28" s="496"/>
      <c r="E28" s="476" t="s">
        <v>243</v>
      </c>
      <c r="F28" s="470" t="s">
        <v>295</v>
      </c>
      <c r="G28" s="493" t="s">
        <v>78</v>
      </c>
      <c r="H28" s="478" t="s">
        <v>93</v>
      </c>
      <c r="I28" s="568"/>
    </row>
    <row r="29" spans="1:10" ht="28" thickBot="1">
      <c r="A29" s="497"/>
      <c r="B29" s="498"/>
      <c r="C29" s="498"/>
      <c r="D29" s="499"/>
      <c r="E29" s="477"/>
      <c r="F29" s="471"/>
      <c r="G29" s="494"/>
      <c r="H29" s="479"/>
      <c r="I29" s="569" t="s">
        <v>301</v>
      </c>
      <c r="J29" s="47"/>
    </row>
    <row r="30" spans="1:9" ht="18" customHeight="1">
      <c r="A30" s="482" t="str">
        <f>'1. 実験内容を入力するシート'!A16</f>
        <v>キュウリ</v>
      </c>
      <c r="B30" s="462"/>
      <c r="C30" s="462"/>
      <c r="D30" s="463"/>
      <c r="E30" s="132">
        <f>'1. 実験内容を入力するシート'!C16</f>
        <v>60</v>
      </c>
      <c r="F30" s="133" t="str">
        <f>IF(AND(OR('データ処理シート No. 3'!J27="OK",'データ処理シート No. 3'!J28="OK"),'データ処理シート No. 3'!L27="OK"),"OK","NG")</f>
        <v>OK</v>
      </c>
      <c r="G30" s="136">
        <f>IF(F30="OK",AVERAGE('データ処理シート No. 3'!H27:H28),"------")</f>
        <v>3899.3388989897567</v>
      </c>
      <c r="H30" s="138">
        <f>IF(F30="OK",'データ処理シート No. 3'!I27,"------")</f>
        <v>0.037151143041428386</v>
      </c>
      <c r="I30" s="480">
        <f>'データ処理シート No. 3'!Q27</f>
        <v>3889.3772379167763</v>
      </c>
    </row>
    <row r="31" spans="1:9" ht="18" customHeight="1" thickBot="1">
      <c r="A31" s="464"/>
      <c r="B31" s="465"/>
      <c r="C31" s="465"/>
      <c r="D31" s="466"/>
      <c r="E31" s="134">
        <f>'1. 実験内容を入力するシート'!D16</f>
        <v>120</v>
      </c>
      <c r="F31" s="198" t="str">
        <f>IF(AND(OR('データ処理シート No. 3'!J29="OK",'データ処理シート No. 3'!J30="OK"),'データ処理シート No. 3'!L29="OK"),"OK","NG")</f>
        <v>OK</v>
      </c>
      <c r="G31" s="199">
        <f>IF(F31="OK",AVERAGE('データ処理シート No. 3'!H29:H30),"------")</f>
        <v>3877.369664601871</v>
      </c>
      <c r="H31" s="200">
        <f>IF(F31="OK",'データ処理シート No. 3'!I29,"------")</f>
        <v>0.07286696978057784</v>
      </c>
      <c r="I31" s="481"/>
    </row>
    <row r="32" spans="1:9" ht="18" customHeight="1">
      <c r="A32" s="482" t="str">
        <f>'1. 実験内容を入力するシート'!A17</f>
        <v>レタス</v>
      </c>
      <c r="B32" s="462"/>
      <c r="C32" s="462"/>
      <c r="D32" s="463"/>
      <c r="E32" s="269">
        <f>'1. 実験内容を入力するシート'!C17</f>
        <v>44</v>
      </c>
      <c r="F32" s="131" t="str">
        <f>IF(AND(OR('データ処理シート No. 3'!J32="OK",'データ処理シート No. 3'!J33="OK"),'データ処理シート No. 3'!L32="OK"),"OK","NG")</f>
        <v>OK</v>
      </c>
      <c r="G32" s="135">
        <f>IF(F32="OK",AVERAGE('データ処理シート No. 3'!H32:H33),"------")</f>
        <v>3019.940138750601</v>
      </c>
      <c r="H32" s="137">
        <f>IF(F32="OK",'データ処理シート No. 3'!I32,"------")</f>
        <v>0.0366094940073229</v>
      </c>
      <c r="I32" s="480">
        <f>'データ処理シート No. 3'!Q32</f>
        <v>3233.5748321478136</v>
      </c>
    </row>
    <row r="33" spans="1:9" ht="18" customHeight="1" thickBot="1">
      <c r="A33" s="464"/>
      <c r="B33" s="465"/>
      <c r="C33" s="465"/>
      <c r="D33" s="466"/>
      <c r="E33" s="134">
        <f>'1. 実験内容を入力するシート'!D17</f>
        <v>88</v>
      </c>
      <c r="F33" s="198" t="str">
        <f>IF(AND(OR('データ処理シート No. 3'!J34="OK",'データ処理シート No. 3'!J35="OK"),'データ処理シート No. 3'!L34="OK"),"OK","NG")</f>
        <v>OK</v>
      </c>
      <c r="G33" s="199">
        <f>IF(F33="OK",AVERAGE('データ処理シート No. 3'!H34:H35),"------")</f>
        <v>3416.066000677679</v>
      </c>
      <c r="H33" s="200">
        <f>IF(F33="OK",'データ処理シート No. 3'!I34,"------")</f>
        <v>0.021299664392187473</v>
      </c>
      <c r="I33" s="481"/>
    </row>
    <row r="34" spans="1:9" ht="18" customHeight="1">
      <c r="A34" s="482" t="str">
        <f>'1. 実験内容を入力するシート'!A18</f>
        <v>3</v>
      </c>
      <c r="B34" s="462"/>
      <c r="C34" s="462"/>
      <c r="D34" s="463"/>
      <c r="E34" s="132" t="e">
        <f>'1. 実験内容を入力するシート'!C18</f>
        <v>#DIV/0!</v>
      </c>
      <c r="F34" s="133" t="str">
        <f>IF(AND(OR('データ処理シート No. 3'!J37="OK",'データ処理シート No. 3'!J38="OK"),'データ処理シート No. 3'!L37="OK"),"OK","NG")</f>
        <v>NG</v>
      </c>
      <c r="G34" s="136" t="str">
        <f>IF(F34="OK",AVERAGE('データ処理シート No. 3'!H37:H38),"------")</f>
        <v>------</v>
      </c>
      <c r="H34" s="138" t="str">
        <f>IF(F34="OK",'データ処理シート No. 3'!I37,"------")</f>
        <v>------</v>
      </c>
      <c r="I34" s="480" t="e">
        <f>'データ処理シート No. 3'!Q37</f>
        <v>#DIV/0!</v>
      </c>
    </row>
    <row r="35" spans="1:9" ht="18" customHeight="1" thickBot="1">
      <c r="A35" s="464"/>
      <c r="B35" s="465"/>
      <c r="C35" s="465"/>
      <c r="D35" s="466"/>
      <c r="E35" s="134" t="e">
        <f>'1. 実験内容を入力するシート'!D18</f>
        <v>#DIV/0!</v>
      </c>
      <c r="F35" s="198" t="str">
        <f>IF(AND(OR('データ処理シート No. 3'!J39="OK",'データ処理シート No. 3'!J40="OK"),'データ処理シート No. 3'!L39="OK"),"OK","NG")</f>
        <v>NG</v>
      </c>
      <c r="G35" s="199" t="str">
        <f>IF(F35="OK",AVERAGE('データ処理シート No. 3'!H39:H40),"------")</f>
        <v>------</v>
      </c>
      <c r="H35" s="200" t="str">
        <f>IF(F35="OK",'データ処理シート No. 3'!I39,"------")</f>
        <v>------</v>
      </c>
      <c r="I35" s="481"/>
    </row>
    <row r="36" spans="1:9" ht="18" customHeight="1">
      <c r="A36" s="482" t="str">
        <f>'1. 実験内容を入力するシート'!A19</f>
        <v>4</v>
      </c>
      <c r="B36" s="462"/>
      <c r="C36" s="462"/>
      <c r="D36" s="463"/>
      <c r="E36" s="269" t="e">
        <f>'1. 実験内容を入力するシート'!C19</f>
        <v>#DIV/0!</v>
      </c>
      <c r="F36" s="131" t="str">
        <f>IF(AND(OR('データ処理シート No. 3'!J42="OK",'データ処理シート No. 3'!J43="OK"),'データ処理シート No. 3'!L42="OK"),"OK","NG")</f>
        <v>NG</v>
      </c>
      <c r="G36" s="135" t="str">
        <f>IF(F36="OK",AVERAGE('データ処理シート No. 3'!H42:H43),"------")</f>
        <v>------</v>
      </c>
      <c r="H36" s="137" t="str">
        <f>IF(F36="OK",'データ処理シート No. 3'!I42,"------")</f>
        <v>------</v>
      </c>
      <c r="I36" s="480" t="e">
        <f>'データ処理シート No. 3'!Q42</f>
        <v>#DIV/0!</v>
      </c>
    </row>
    <row r="37" spans="1:9" ht="18" customHeight="1" thickBot="1">
      <c r="A37" s="464"/>
      <c r="B37" s="465"/>
      <c r="C37" s="465"/>
      <c r="D37" s="466"/>
      <c r="E37" s="134" t="e">
        <f>'1. 実験内容を入力するシート'!D19</f>
        <v>#DIV/0!</v>
      </c>
      <c r="F37" s="198" t="str">
        <f>IF(AND(OR('データ処理シート No. 3'!J44="OK",'データ処理シート No. 3'!J45="OK"),'データ処理シート No. 3'!L44="OK"),"OK","NG")</f>
        <v>NG</v>
      </c>
      <c r="G37" s="199" t="str">
        <f>IF(F37="OK",AVERAGE('データ処理シート No. 3'!H44:H45),"------")</f>
        <v>------</v>
      </c>
      <c r="H37" s="200" t="str">
        <f>IF(F37="OK",'データ処理シート No. 3'!I44,"------")</f>
        <v>------</v>
      </c>
      <c r="I37" s="481"/>
    </row>
    <row r="38" spans="1:9" ht="18" customHeight="1">
      <c r="A38" s="482" t="str">
        <f>'1. 実験内容を入力するシート'!A20</f>
        <v>5</v>
      </c>
      <c r="B38" s="462"/>
      <c r="C38" s="462"/>
      <c r="D38" s="463"/>
      <c r="E38" s="132" t="e">
        <f>'1. 実験内容を入力するシート'!C20</f>
        <v>#DIV/0!</v>
      </c>
      <c r="F38" s="133" t="str">
        <f>IF(AND(OR('データ処理シート No. 3'!J47="OK",'データ処理シート No. 3'!J48="OK"),'データ処理シート No. 3'!L47="OK"),"OK","NG")</f>
        <v>NG</v>
      </c>
      <c r="G38" s="136" t="str">
        <f>IF(F38="OK",AVERAGE('データ処理シート No. 3'!H47:H48),"------")</f>
        <v>------</v>
      </c>
      <c r="H38" s="138" t="str">
        <f>IF(F38="OK",'データ処理シート No. 3'!I47,"------")</f>
        <v>------</v>
      </c>
      <c r="I38" s="480" t="e">
        <f>'データ処理シート No. 3'!Q47</f>
        <v>#DIV/0!</v>
      </c>
    </row>
    <row r="39" spans="1:9" ht="18" customHeight="1" thickBot="1">
      <c r="A39" s="464"/>
      <c r="B39" s="465"/>
      <c r="C39" s="465"/>
      <c r="D39" s="466"/>
      <c r="E39" s="134" t="e">
        <f>'1. 実験内容を入力するシート'!D20</f>
        <v>#DIV/0!</v>
      </c>
      <c r="F39" s="198" t="str">
        <f>IF(AND(OR('データ処理シート No. 3'!J49="OK",'データ処理シート No. 3'!J50="OK"),'データ処理シート No. 3'!L49="OK"),"OK","NG")</f>
        <v>NG</v>
      </c>
      <c r="G39" s="199" t="str">
        <f>IF(F39="OK",AVERAGE('データ処理シート No. 3'!H49:H50),"------")</f>
        <v>------</v>
      </c>
      <c r="H39" s="200" t="str">
        <f>IF(F39="OK",'データ処理シート No. 3'!I49,"------")</f>
        <v>------</v>
      </c>
      <c r="I39" s="481"/>
    </row>
    <row r="40" spans="1:9" ht="18" customHeight="1">
      <c r="A40" s="482" t="str">
        <f>'1. 実験内容を入力するシート'!A21</f>
        <v>6</v>
      </c>
      <c r="B40" s="462"/>
      <c r="C40" s="462"/>
      <c r="D40" s="463"/>
      <c r="E40" s="269" t="e">
        <f>'1. 実験内容を入力するシート'!C21</f>
        <v>#DIV/0!</v>
      </c>
      <c r="F40" s="131" t="str">
        <f>IF(AND(OR('データ処理シート No. 3'!J52="OK",'データ処理シート No. 3'!J53="OK"),'データ処理シート No. 3'!L52="OK"),"OK","NG")</f>
        <v>NG</v>
      </c>
      <c r="G40" s="135" t="str">
        <f>IF(F40="OK",AVERAGE('データ処理シート No. 3'!H52:H53),"------")</f>
        <v>------</v>
      </c>
      <c r="H40" s="137" t="str">
        <f>IF(F40="OK",'データ処理シート No. 3'!I52,"------")</f>
        <v>------</v>
      </c>
      <c r="I40" s="480" t="e">
        <f>'データ処理シート No. 3'!Q52</f>
        <v>#DIV/0!</v>
      </c>
    </row>
    <row r="41" spans="1:9" ht="18" customHeight="1" thickBot="1">
      <c r="A41" s="464"/>
      <c r="B41" s="465"/>
      <c r="C41" s="465"/>
      <c r="D41" s="466"/>
      <c r="E41" s="134" t="e">
        <f>'1. 実験内容を入力するシート'!D21</f>
        <v>#DIV/0!</v>
      </c>
      <c r="F41" s="198" t="str">
        <f>IF(AND(OR('データ処理シート No. 3'!J54="OK",'データ処理シート No. 3'!J55="OK"),'データ処理シート No. 3'!L54="OK"),"OK","NG")</f>
        <v>NG</v>
      </c>
      <c r="G41" s="199" t="str">
        <f>IF(F41="OK",AVERAGE('データ処理シート No. 3'!H54:H55),"------")</f>
        <v>------</v>
      </c>
      <c r="H41" s="200" t="str">
        <f>IF(F41="OK",'データ処理シート No. 3'!I54,"------")</f>
        <v>------</v>
      </c>
      <c r="I41" s="481"/>
    </row>
    <row r="42" spans="1:9" ht="18" customHeight="1">
      <c r="A42" s="482" t="str">
        <f>'1. 実験内容を入力するシート'!A22</f>
        <v>7</v>
      </c>
      <c r="B42" s="462"/>
      <c r="C42" s="462"/>
      <c r="D42" s="463"/>
      <c r="E42" s="132" t="e">
        <f>'1. 実験内容を入力するシート'!C22</f>
        <v>#DIV/0!</v>
      </c>
      <c r="F42" s="133" t="str">
        <f>IF(AND(OR('データ処理シート No. 3'!J57="OK",'データ処理シート No. 3'!J58="OK"),'データ処理シート No. 3'!L57="OK"),"OK","NG")</f>
        <v>NG</v>
      </c>
      <c r="G42" s="136" t="str">
        <f>IF(F42="OK",AVERAGE('データ処理シート No. 3'!H57:H58),"------")</f>
        <v>------</v>
      </c>
      <c r="H42" s="138" t="str">
        <f>IF(F42="OK",'データ処理シート No. 3'!I57,"------")</f>
        <v>------</v>
      </c>
      <c r="I42" s="480" t="e">
        <f>'データ処理シート No. 3'!Q57</f>
        <v>#DIV/0!</v>
      </c>
    </row>
    <row r="43" spans="1:9" ht="18" customHeight="1" thickBot="1">
      <c r="A43" s="464"/>
      <c r="B43" s="465"/>
      <c r="C43" s="465"/>
      <c r="D43" s="466"/>
      <c r="E43" s="134" t="e">
        <f>'1. 実験内容を入力するシート'!D22</f>
        <v>#DIV/0!</v>
      </c>
      <c r="F43" s="198" t="str">
        <f>IF(AND(OR('データ処理シート No. 3'!J59="OK",'データ処理シート No. 3'!J60="OK"),'データ処理シート No. 3'!L59="OK"),"OK","NG")</f>
        <v>NG</v>
      </c>
      <c r="G43" s="199" t="str">
        <f>IF(F43="OK",AVERAGE('データ処理シート No. 3'!H59:H60),"------")</f>
        <v>------</v>
      </c>
      <c r="H43" s="200" t="str">
        <f>IF(F43="OK",'データ処理シート No. 3'!I59,"------")</f>
        <v>------</v>
      </c>
      <c r="I43" s="481"/>
    </row>
    <row r="44" spans="1:9" ht="18" customHeight="1">
      <c r="A44" s="482" t="str">
        <f>'1. 実験内容を入力するシート'!A23</f>
        <v>8</v>
      </c>
      <c r="B44" s="462"/>
      <c r="C44" s="462"/>
      <c r="D44" s="463"/>
      <c r="E44" s="269" t="e">
        <f>'1. 実験内容を入力するシート'!C23</f>
        <v>#DIV/0!</v>
      </c>
      <c r="F44" s="131" t="str">
        <f>IF(AND(OR('データ処理シート No. 3'!J62="OK",'データ処理シート No. 3'!J63="OK"),'データ処理シート No. 3'!L62="OK"),"OK","NG")</f>
        <v>NG</v>
      </c>
      <c r="G44" s="135" t="str">
        <f>IF(F44="OK",AVERAGE('データ処理シート No. 3'!H62:H63),"------")</f>
        <v>------</v>
      </c>
      <c r="H44" s="137" t="str">
        <f>IF(F44="OK",'データ処理シート No. 3'!I62,"------")</f>
        <v>------</v>
      </c>
      <c r="I44" s="480" t="e">
        <f>'データ処理シート No. 3'!Q62</f>
        <v>#DIV/0!</v>
      </c>
    </row>
    <row r="45" spans="1:9" ht="18" customHeight="1" thickBot="1">
      <c r="A45" s="464"/>
      <c r="B45" s="465"/>
      <c r="C45" s="465"/>
      <c r="D45" s="466"/>
      <c r="E45" s="134" t="e">
        <f>'1. 実験内容を入力するシート'!D23</f>
        <v>#DIV/0!</v>
      </c>
      <c r="F45" s="198" t="str">
        <f>IF(AND(OR('データ処理シート No. 3'!J64="OK",'データ処理シート No. 3'!J65="OK"),'データ処理シート No. 3'!L64="OK"),"OK","NG")</f>
        <v>NG</v>
      </c>
      <c r="G45" s="199" t="str">
        <f>IF(F45="OK",AVERAGE('データ処理シート No. 3'!H64:H65),"------")</f>
        <v>------</v>
      </c>
      <c r="H45" s="200" t="str">
        <f>IF(F45="OK",'データ処理シート No. 3'!I64,"------")</f>
        <v>------</v>
      </c>
      <c r="I45" s="481"/>
    </row>
    <row r="46" spans="1:9" ht="18" customHeight="1">
      <c r="A46" s="482">
        <f>'1. 実験内容を入力するシート'!A24</f>
        <v>9</v>
      </c>
      <c r="B46" s="462"/>
      <c r="C46" s="462"/>
      <c r="D46" s="463"/>
      <c r="E46" s="132" t="e">
        <f>'1. 実験内容を入力するシート'!C24</f>
        <v>#DIV/0!</v>
      </c>
      <c r="F46" s="133" t="str">
        <f>IF(AND(OR('データ処理シート No. 3'!J67="OK",'データ処理シート No. 3'!J68="OK"),'データ処理シート No. 3'!L67="OK"),"OK","NG")</f>
        <v>NG</v>
      </c>
      <c r="G46" s="136" t="str">
        <f>IF(F46="OK",AVERAGE('データ処理シート No. 3'!H67:H68),"------")</f>
        <v>------</v>
      </c>
      <c r="H46" s="138" t="str">
        <f>IF(F46="OK",'データ処理シート No. 3'!I67,"------")</f>
        <v>------</v>
      </c>
      <c r="I46" s="480" t="e">
        <f>'データ処理シート No. 3'!Q67</f>
        <v>#DIV/0!</v>
      </c>
    </row>
    <row r="47" spans="1:9" ht="18" customHeight="1" thickBot="1">
      <c r="A47" s="464"/>
      <c r="B47" s="465"/>
      <c r="C47" s="465"/>
      <c r="D47" s="466"/>
      <c r="E47" s="134" t="e">
        <f>'1. 実験内容を入力するシート'!D24</f>
        <v>#DIV/0!</v>
      </c>
      <c r="F47" s="198" t="str">
        <f>IF(AND(OR('データ処理シート No. 3'!J69="OK",'データ処理シート No. 3'!J70="OK"),'データ処理シート No. 3'!L69="OK"),"OK","NG")</f>
        <v>NG</v>
      </c>
      <c r="G47" s="199" t="str">
        <f>IF(F47="OK",AVERAGE('データ処理シート No. 3'!H69:H70),"------")</f>
        <v>------</v>
      </c>
      <c r="H47" s="200" t="str">
        <f>IF(F47="OK",'データ処理シート No. 3'!I69,"------")</f>
        <v>------</v>
      </c>
      <c r="I47" s="481"/>
    </row>
    <row r="48" spans="1:11" ht="18" customHeight="1" thickBot="1">
      <c r="A48" s="375"/>
      <c r="B48" s="375"/>
      <c r="C48" s="375"/>
      <c r="D48" s="375"/>
      <c r="E48" s="177"/>
      <c r="F48" s="336"/>
      <c r="G48" s="374"/>
      <c r="H48" s="376"/>
      <c r="I48" s="377"/>
      <c r="J48" s="378"/>
      <c r="K48" s="379"/>
    </row>
    <row r="49" spans="1:11" ht="18" customHeight="1" thickBot="1" thickTop="1">
      <c r="A49" s="375"/>
      <c r="B49" s="375"/>
      <c r="C49" s="375"/>
      <c r="D49" s="375"/>
      <c r="E49" s="380" t="s">
        <v>267</v>
      </c>
      <c r="F49" s="381" t="s">
        <v>261</v>
      </c>
      <c r="G49" s="374"/>
      <c r="I49" s="344"/>
      <c r="K49" s="382" t="s">
        <v>268</v>
      </c>
    </row>
    <row r="50" spans="1:11" ht="18" customHeight="1" thickBot="1" thickTop="1">
      <c r="A50" s="503" t="s">
        <v>256</v>
      </c>
      <c r="B50" s="504"/>
      <c r="C50" s="504"/>
      <c r="D50" s="504"/>
      <c r="E50" s="383">
        <v>40</v>
      </c>
      <c r="F50" s="384">
        <f>'データ処理シート No. 2'!BF68</f>
        <v>21.08841799418895</v>
      </c>
      <c r="G50" s="374"/>
      <c r="I50" s="377"/>
      <c r="J50" s="378"/>
      <c r="K50" s="385" t="str">
        <f>IF(OR('3. データを確認するシート'!G20="NG",'データ処理シート No. 3'!C82="NG",'データ処理シート No. 3'!C84="NG"),"NG","OK")</f>
        <v>OK</v>
      </c>
    </row>
    <row r="51" spans="1:11" ht="18" customHeight="1" thickTop="1">
      <c r="A51" s="504"/>
      <c r="B51" s="504"/>
      <c r="C51" s="504"/>
      <c r="D51" s="504"/>
      <c r="E51" s="383">
        <v>80</v>
      </c>
      <c r="F51" s="384">
        <f>'データ処理シート No. 2'!BG68</f>
        <v>20.27326454973454</v>
      </c>
      <c r="G51" s="374"/>
      <c r="I51" s="379"/>
      <c r="J51" s="378"/>
      <c r="K51" s="379"/>
    </row>
    <row r="52" spans="1:11" ht="28.25" customHeight="1">
      <c r="A52" s="375"/>
      <c r="B52" s="375"/>
      <c r="C52" s="375"/>
      <c r="D52" s="375"/>
      <c r="E52" s="411" t="s">
        <v>243</v>
      </c>
      <c r="F52" s="386" t="s">
        <v>269</v>
      </c>
      <c r="G52" s="387" t="s">
        <v>270</v>
      </c>
      <c r="H52" s="388" t="s">
        <v>54</v>
      </c>
      <c r="I52" s="416" t="s">
        <v>302</v>
      </c>
      <c r="J52" s="378"/>
      <c r="K52" s="379"/>
    </row>
    <row r="53" spans="1:11" ht="18" customHeight="1">
      <c r="A53" s="503" t="s">
        <v>250</v>
      </c>
      <c r="B53" s="504"/>
      <c r="C53" s="504"/>
      <c r="D53" s="504"/>
      <c r="E53" s="383">
        <v>40</v>
      </c>
      <c r="F53" s="389" t="str">
        <f>'データ処理シート No. 3'!J77</f>
        <v>OK</v>
      </c>
      <c r="G53" s="384">
        <f>IF(F53="OK",'データ処理シート No. 3'!H77,"------")</f>
        <v>3217.4796747799496</v>
      </c>
      <c r="H53" s="384">
        <f>'データ処理シート No. 2'!BH69</f>
        <v>23.179988702245925</v>
      </c>
      <c r="I53" s="390">
        <f>'データ処理シート No. 3'!N77</f>
        <v>2876.7878833483046</v>
      </c>
      <c r="J53" s="378"/>
      <c r="K53" s="379"/>
    </row>
    <row r="54" spans="1:11" ht="18" customHeight="1">
      <c r="A54" s="504"/>
      <c r="B54" s="504"/>
      <c r="C54" s="504"/>
      <c r="D54" s="504"/>
      <c r="E54" s="383">
        <v>80</v>
      </c>
      <c r="F54" s="389" t="str">
        <f>'データ処理シート No. 3'!J78</f>
        <v>OK</v>
      </c>
      <c r="G54" s="384">
        <f>IF(F54="OK",'データ処理シート No. 3'!H78,"------")</f>
        <v>2599.1639029826656</v>
      </c>
      <c r="H54" s="384">
        <f>'データ処理シート No. 2'!BI69</f>
        <v>12.39282820682065</v>
      </c>
      <c r="I54" s="390"/>
      <c r="J54" s="378"/>
      <c r="K54" s="379"/>
    </row>
    <row r="55" ht="22">
      <c r="A55" s="95" t="s">
        <v>221</v>
      </c>
    </row>
    <row r="56" ht="15" thickBot="1">
      <c r="A56" s="5"/>
    </row>
    <row r="57" spans="1:9" ht="13.5">
      <c r="A57" s="96" t="s">
        <v>21</v>
      </c>
      <c r="B57" s="97"/>
      <c r="C57" s="98"/>
      <c r="D57" s="113" t="str">
        <f>"Trolox "&amp;ROUND('1. 実験内容を入力するシート'!D32,2)&amp;" uM"</f>
        <v>Trolox 19.98 uM</v>
      </c>
      <c r="E57" s="97"/>
      <c r="F57" s="98"/>
      <c r="G57" s="113" t="str">
        <f>"Trolox "&amp;ROUND('1. 実験内容を入力するシート'!C32,2)&amp;" uM"</f>
        <v>Trolox 39.95 uM</v>
      </c>
      <c r="H57" s="97"/>
      <c r="I57" s="98"/>
    </row>
    <row r="58" spans="1:9" ht="13.5">
      <c r="A58" s="99"/>
      <c r="B58" s="47"/>
      <c r="C58" s="100"/>
      <c r="D58" s="99"/>
      <c r="E58" s="47"/>
      <c r="F58" s="100"/>
      <c r="G58" s="99"/>
      <c r="H58" s="47"/>
      <c r="I58" s="100"/>
    </row>
    <row r="59" spans="1:9" ht="13.5">
      <c r="A59" s="99"/>
      <c r="B59" s="47"/>
      <c r="C59" s="100"/>
      <c r="D59" s="99"/>
      <c r="E59" s="47"/>
      <c r="F59" s="100"/>
      <c r="G59" s="99"/>
      <c r="H59" s="47"/>
      <c r="I59" s="100"/>
    </row>
    <row r="60" spans="1:9" ht="13.5">
      <c r="A60" s="99"/>
      <c r="B60" s="47"/>
      <c r="C60" s="100"/>
      <c r="D60" s="99"/>
      <c r="E60" s="47"/>
      <c r="F60" s="100"/>
      <c r="G60" s="99"/>
      <c r="H60" s="47"/>
      <c r="I60" s="100"/>
    </row>
    <row r="61" spans="1:9" ht="13.5">
      <c r="A61" s="99"/>
      <c r="B61" s="47"/>
      <c r="C61" s="100"/>
      <c r="D61" s="99"/>
      <c r="E61" s="47"/>
      <c r="F61" s="100"/>
      <c r="G61" s="99"/>
      <c r="H61" s="47"/>
      <c r="I61" s="100"/>
    </row>
    <row r="62" spans="1:9" ht="13.5">
      <c r="A62" s="99"/>
      <c r="B62" s="47"/>
      <c r="C62" s="100"/>
      <c r="D62" s="99"/>
      <c r="E62" s="47"/>
      <c r="F62" s="100"/>
      <c r="G62" s="99"/>
      <c r="H62" s="47"/>
      <c r="I62" s="100"/>
    </row>
    <row r="63" spans="1:9" ht="13.5">
      <c r="A63" s="99"/>
      <c r="B63" s="47"/>
      <c r="C63" s="100"/>
      <c r="D63" s="99"/>
      <c r="E63" s="47"/>
      <c r="F63" s="100"/>
      <c r="G63" s="99"/>
      <c r="H63" s="47"/>
      <c r="I63" s="100"/>
    </row>
    <row r="64" spans="1:9" ht="13.5">
      <c r="A64" s="99"/>
      <c r="B64" s="47"/>
      <c r="C64" s="100"/>
      <c r="D64" s="99"/>
      <c r="E64" s="47"/>
      <c r="F64" s="100"/>
      <c r="G64" s="99"/>
      <c r="H64" s="47"/>
      <c r="I64" s="100"/>
    </row>
    <row r="65" spans="1:9" ht="15" thickBot="1">
      <c r="A65" s="58"/>
      <c r="B65" s="86"/>
      <c r="C65" s="102"/>
      <c r="D65" s="101"/>
      <c r="E65" s="86"/>
      <c r="F65" s="102"/>
      <c r="G65" s="101"/>
      <c r="H65" s="86"/>
      <c r="I65" s="102"/>
    </row>
    <row r="66" spans="1:9" ht="13.5">
      <c r="A66" s="113" t="str">
        <f>"Trolox "&amp;ROUND('1. 実験内容を入力するシート'!B32,2)&amp;" uM"</f>
        <v>Trolox 79.91 uM</v>
      </c>
      <c r="B66" s="97"/>
      <c r="C66" s="97"/>
      <c r="D66" s="113" t="str">
        <f>"Trolox "&amp;ROUND('1. 実験内容を入力するシート'!A32,2)&amp;" uM"</f>
        <v>Trolox 159.81 uM</v>
      </c>
      <c r="E66" s="97"/>
      <c r="F66" s="98"/>
      <c r="G66" s="112" t="s">
        <v>80</v>
      </c>
      <c r="H66" s="97"/>
      <c r="I66" s="98"/>
    </row>
    <row r="67" spans="1:9" ht="13.5">
      <c r="A67" s="99"/>
      <c r="B67" s="47"/>
      <c r="C67" s="47"/>
      <c r="D67" s="99"/>
      <c r="E67" s="47"/>
      <c r="F67" s="100"/>
      <c r="G67" s="47"/>
      <c r="H67" s="47"/>
      <c r="I67" s="100"/>
    </row>
    <row r="68" spans="1:9" ht="13.5">
      <c r="A68" s="99"/>
      <c r="B68" s="47"/>
      <c r="C68" s="47"/>
      <c r="D68" s="99"/>
      <c r="E68" s="47"/>
      <c r="F68" s="100"/>
      <c r="G68" s="47"/>
      <c r="H68" s="47"/>
      <c r="I68" s="100"/>
    </row>
    <row r="69" spans="1:9" ht="13.5">
      <c r="A69" s="99"/>
      <c r="B69" s="47"/>
      <c r="C69" s="47"/>
      <c r="D69" s="99"/>
      <c r="E69" s="47"/>
      <c r="F69" s="100"/>
      <c r="G69" s="47"/>
      <c r="H69" s="47"/>
      <c r="I69" s="100"/>
    </row>
    <row r="70" spans="1:9" ht="13.5">
      <c r="A70" s="99"/>
      <c r="B70" s="47"/>
      <c r="C70" s="47"/>
      <c r="D70" s="99"/>
      <c r="E70" s="47"/>
      <c r="F70" s="100"/>
      <c r="G70" s="47"/>
      <c r="H70" s="47"/>
      <c r="I70" s="100"/>
    </row>
    <row r="71" spans="1:9" ht="13.5">
      <c r="A71" s="99"/>
      <c r="B71" s="47"/>
      <c r="C71" s="47"/>
      <c r="D71" s="99"/>
      <c r="E71" s="47"/>
      <c r="F71" s="100"/>
      <c r="G71" s="47"/>
      <c r="H71" s="47"/>
      <c r="I71" s="100"/>
    </row>
    <row r="72" spans="1:9" ht="13.5">
      <c r="A72" s="99"/>
      <c r="B72" s="47"/>
      <c r="C72" s="47"/>
      <c r="D72" s="99"/>
      <c r="E72" s="47"/>
      <c r="F72" s="100"/>
      <c r="G72" s="47"/>
      <c r="H72" s="47"/>
      <c r="I72" s="100"/>
    </row>
    <row r="73" spans="1:9" ht="13.5">
      <c r="A73" s="99"/>
      <c r="B73" s="47"/>
      <c r="C73" s="47"/>
      <c r="D73" s="99"/>
      <c r="E73" s="47"/>
      <c r="F73" s="100"/>
      <c r="G73" s="47"/>
      <c r="H73" s="47"/>
      <c r="I73" s="100"/>
    </row>
    <row r="74" spans="1:9" ht="15" thickBot="1">
      <c r="A74" s="101"/>
      <c r="B74" s="86"/>
      <c r="C74" s="86"/>
      <c r="D74" s="101"/>
      <c r="E74" s="86"/>
      <c r="F74" s="102"/>
      <c r="G74" s="86"/>
      <c r="H74" s="86"/>
      <c r="I74" s="102"/>
    </row>
    <row r="76" ht="15" thickBot="1"/>
    <row r="77" spans="1:9" ht="13.5">
      <c r="A77" s="460" t="str">
        <f>'1. 実験内容を入力するシート'!A16</f>
        <v>キュウリ</v>
      </c>
      <c r="B77" s="458"/>
      <c r="C77" s="459"/>
      <c r="D77" s="460" t="str">
        <f>'1. 実験内容を入力するシート'!A17</f>
        <v>レタス</v>
      </c>
      <c r="E77" s="458"/>
      <c r="F77" s="459"/>
      <c r="G77" s="460" t="str">
        <f>'1. 実験内容を入力するシート'!A18</f>
        <v>3</v>
      </c>
      <c r="H77" s="458"/>
      <c r="I77" s="459"/>
    </row>
    <row r="78" spans="1:9" ht="13.5">
      <c r="A78" s="99"/>
      <c r="B78" s="47"/>
      <c r="C78" s="100"/>
      <c r="D78" s="99"/>
      <c r="E78" s="47"/>
      <c r="F78" s="100"/>
      <c r="G78" s="99"/>
      <c r="H78" s="47"/>
      <c r="I78" s="100"/>
    </row>
    <row r="79" spans="1:9" ht="13.5">
      <c r="A79" s="99"/>
      <c r="B79" s="47"/>
      <c r="C79" s="100"/>
      <c r="D79" s="99"/>
      <c r="E79" s="47"/>
      <c r="F79" s="100"/>
      <c r="G79" s="99"/>
      <c r="H79" s="47"/>
      <c r="I79" s="100"/>
    </row>
    <row r="80" spans="1:9" ht="13.5">
      <c r="A80" s="99"/>
      <c r="B80" s="47"/>
      <c r="C80" s="100"/>
      <c r="D80" s="99"/>
      <c r="E80" s="47"/>
      <c r="F80" s="100"/>
      <c r="G80" s="99"/>
      <c r="H80" s="47"/>
      <c r="I80" s="100"/>
    </row>
    <row r="81" spans="1:9" ht="13.5">
      <c r="A81" s="99"/>
      <c r="B81" s="47"/>
      <c r="C81" s="100"/>
      <c r="D81" s="99"/>
      <c r="E81" s="47"/>
      <c r="F81" s="100"/>
      <c r="G81" s="99"/>
      <c r="H81" s="47"/>
      <c r="I81" s="100"/>
    </row>
    <row r="82" spans="1:9" ht="13.5">
      <c r="A82" s="99"/>
      <c r="B82" s="47"/>
      <c r="C82" s="100"/>
      <c r="D82" s="99"/>
      <c r="E82" s="47"/>
      <c r="F82" s="100"/>
      <c r="G82" s="99"/>
      <c r="H82" s="47"/>
      <c r="I82" s="100"/>
    </row>
    <row r="83" spans="1:9" ht="13.5">
      <c r="A83" s="99"/>
      <c r="B83" s="47"/>
      <c r="C83" s="100"/>
      <c r="D83" s="99"/>
      <c r="E83" s="47"/>
      <c r="F83" s="100"/>
      <c r="G83" s="99"/>
      <c r="H83" s="47"/>
      <c r="I83" s="100"/>
    </row>
    <row r="84" spans="1:9" ht="13.5">
      <c r="A84" s="99"/>
      <c r="B84" s="47"/>
      <c r="C84" s="100"/>
      <c r="D84" s="99"/>
      <c r="E84" s="47"/>
      <c r="F84" s="100"/>
      <c r="G84" s="99"/>
      <c r="H84" s="47"/>
      <c r="I84" s="100"/>
    </row>
    <row r="85" spans="1:9" ht="15" thickBot="1">
      <c r="A85" s="99"/>
      <c r="B85" s="47"/>
      <c r="C85" s="100"/>
      <c r="D85" s="99"/>
      <c r="E85" s="47"/>
      <c r="F85" s="100"/>
      <c r="G85" s="99"/>
      <c r="H85" s="47"/>
      <c r="I85" s="100"/>
    </row>
    <row r="86" spans="1:9" ht="13.5">
      <c r="A86" s="460" t="str">
        <f>'1. 実験内容を入力するシート'!A19</f>
        <v>4</v>
      </c>
      <c r="B86" s="458"/>
      <c r="C86" s="459"/>
      <c r="D86" s="460" t="str">
        <f>'1. 実験内容を入力するシート'!A20</f>
        <v>5</v>
      </c>
      <c r="E86" s="458"/>
      <c r="F86" s="459"/>
      <c r="G86" s="113"/>
      <c r="H86" s="97"/>
      <c r="I86" s="97"/>
    </row>
    <row r="87" spans="1:9" ht="13.5">
      <c r="A87" s="99"/>
      <c r="B87" s="47"/>
      <c r="C87" s="100"/>
      <c r="D87" s="99"/>
      <c r="E87" s="47"/>
      <c r="F87" s="100"/>
      <c r="G87" s="185"/>
      <c r="H87" s="111"/>
      <c r="I87" s="47"/>
    </row>
    <row r="88" spans="1:7" ht="13.5">
      <c r="A88" s="99"/>
      <c r="B88" s="47"/>
      <c r="C88" s="100"/>
      <c r="D88" s="99"/>
      <c r="E88" s="47"/>
      <c r="F88" s="100"/>
      <c r="G88" s="185"/>
    </row>
    <row r="89" spans="1:7" ht="13.5">
      <c r="A89" s="99"/>
      <c r="B89" s="47"/>
      <c r="C89" s="100"/>
      <c r="D89" s="99"/>
      <c r="E89" s="47"/>
      <c r="F89" s="100"/>
      <c r="G89" s="185"/>
    </row>
    <row r="90" spans="1:7" ht="13.5">
      <c r="A90" s="99"/>
      <c r="B90" s="47"/>
      <c r="C90" s="100"/>
      <c r="D90" s="99"/>
      <c r="E90" s="47"/>
      <c r="F90" s="100"/>
      <c r="G90" s="185"/>
    </row>
    <row r="91" spans="1:7" ht="13.5">
      <c r="A91" s="99"/>
      <c r="B91" s="47"/>
      <c r="C91" s="100"/>
      <c r="D91" s="99"/>
      <c r="E91" s="47"/>
      <c r="F91" s="100"/>
      <c r="G91" s="185"/>
    </row>
    <row r="92" spans="1:7" ht="13.5">
      <c r="A92" s="99"/>
      <c r="B92" s="47"/>
      <c r="C92" s="100"/>
      <c r="D92" s="99"/>
      <c r="E92" s="47"/>
      <c r="F92" s="100"/>
      <c r="G92" s="99"/>
    </row>
    <row r="93" spans="1:9" ht="13.5">
      <c r="A93" s="99"/>
      <c r="B93" s="47"/>
      <c r="C93" s="100"/>
      <c r="D93" s="99"/>
      <c r="E93" s="47"/>
      <c r="F93" s="100"/>
      <c r="G93" s="186"/>
      <c r="H93" s="76"/>
      <c r="I93" s="78"/>
    </row>
    <row r="94" spans="1:9" ht="15" thickBot="1">
      <c r="A94" s="99"/>
      <c r="B94" s="47"/>
      <c r="C94" s="100"/>
      <c r="D94" s="99"/>
      <c r="E94" s="47"/>
      <c r="F94" s="100"/>
      <c r="G94" s="185"/>
      <c r="H94" s="76"/>
      <c r="I94" s="78"/>
    </row>
    <row r="95" spans="1:9" ht="13.5">
      <c r="A95" s="460" t="str">
        <f>'1. 実験内容を入力するシート'!A21</f>
        <v>6</v>
      </c>
      <c r="B95" s="458"/>
      <c r="C95" s="459"/>
      <c r="D95" s="460" t="str">
        <f>'1. 実験内容を入力するシート'!A22</f>
        <v>7</v>
      </c>
      <c r="E95" s="458"/>
      <c r="F95" s="459"/>
      <c r="G95" s="460" t="str">
        <f>'1. 実験内容を入力するシート'!A23</f>
        <v>8</v>
      </c>
      <c r="H95" s="458"/>
      <c r="I95" s="459"/>
    </row>
    <row r="96" spans="1:9" ht="13.5">
      <c r="A96" s="99"/>
      <c r="B96" s="47"/>
      <c r="C96" s="100"/>
      <c r="D96" s="99"/>
      <c r="E96" s="47"/>
      <c r="F96" s="100"/>
      <c r="G96" s="99"/>
      <c r="H96" s="47"/>
      <c r="I96" s="100"/>
    </row>
    <row r="97" spans="1:9" ht="13.5">
      <c r="A97" s="99"/>
      <c r="B97" s="47"/>
      <c r="C97" s="100"/>
      <c r="D97" s="99"/>
      <c r="E97" s="47"/>
      <c r="F97" s="100"/>
      <c r="G97" s="99"/>
      <c r="H97" s="47"/>
      <c r="I97" s="100"/>
    </row>
    <row r="98" spans="1:9" ht="13.5">
      <c r="A98" s="99"/>
      <c r="B98" s="47"/>
      <c r="C98" s="100"/>
      <c r="D98" s="99"/>
      <c r="E98" s="47"/>
      <c r="F98" s="100"/>
      <c r="G98" s="99"/>
      <c r="H98" s="47"/>
      <c r="I98" s="100"/>
    </row>
    <row r="99" spans="1:9" ht="13.5">
      <c r="A99" s="99"/>
      <c r="B99" s="47"/>
      <c r="C99" s="100"/>
      <c r="D99" s="99"/>
      <c r="E99" s="47"/>
      <c r="F99" s="100"/>
      <c r="G99" s="99"/>
      <c r="H99" s="47"/>
      <c r="I99" s="100"/>
    </row>
    <row r="100" spans="1:9" ht="13.5">
      <c r="A100" s="99"/>
      <c r="B100" s="47"/>
      <c r="C100" s="100"/>
      <c r="D100" s="99"/>
      <c r="E100" s="47"/>
      <c r="F100" s="100"/>
      <c r="G100" s="99"/>
      <c r="H100" s="47"/>
      <c r="I100" s="100"/>
    </row>
    <row r="101" spans="1:9" ht="13.5">
      <c r="A101" s="99"/>
      <c r="B101" s="47"/>
      <c r="C101" s="100"/>
      <c r="D101" s="99"/>
      <c r="E101" s="47"/>
      <c r="F101" s="100"/>
      <c r="G101" s="99"/>
      <c r="H101" s="47"/>
      <c r="I101" s="100"/>
    </row>
    <row r="102" spans="1:9" ht="13.5">
      <c r="A102" s="99"/>
      <c r="B102" s="47"/>
      <c r="C102" s="100"/>
      <c r="D102" s="99"/>
      <c r="E102" s="47"/>
      <c r="F102" s="100"/>
      <c r="G102" s="99"/>
      <c r="H102" s="47"/>
      <c r="I102" s="100"/>
    </row>
    <row r="103" spans="1:9" ht="15" thickBot="1">
      <c r="A103" s="99"/>
      <c r="B103" s="47"/>
      <c r="C103" s="100"/>
      <c r="D103" s="99"/>
      <c r="E103" s="47"/>
      <c r="F103" s="100"/>
      <c r="G103" s="99"/>
      <c r="H103" s="47"/>
      <c r="I103" s="100"/>
    </row>
    <row r="104" spans="1:9" ht="13.5">
      <c r="A104" s="460">
        <f>'1. 実験内容を入力するシート'!A24</f>
        <v>9</v>
      </c>
      <c r="B104" s="458"/>
      <c r="C104" s="459"/>
      <c r="D104" s="460" t="s">
        <v>256</v>
      </c>
      <c r="E104" s="458"/>
      <c r="F104" s="459"/>
      <c r="G104" s="500" t="s">
        <v>250</v>
      </c>
      <c r="H104" s="501"/>
      <c r="I104" s="502"/>
    </row>
    <row r="105" spans="1:9" ht="13.5">
      <c r="A105" s="99"/>
      <c r="B105" s="47"/>
      <c r="C105" s="100"/>
      <c r="D105" s="99"/>
      <c r="E105" s="47"/>
      <c r="F105" s="100"/>
      <c r="G105" s="185"/>
      <c r="H105" s="111"/>
      <c r="I105" s="100"/>
    </row>
    <row r="106" spans="1:9" ht="13.5">
      <c r="A106" s="99"/>
      <c r="B106" s="47"/>
      <c r="C106" s="100"/>
      <c r="D106" s="99"/>
      <c r="E106" s="47"/>
      <c r="F106" s="100"/>
      <c r="G106" s="185"/>
      <c r="H106" s="47"/>
      <c r="I106" s="100"/>
    </row>
    <row r="107" spans="1:9" ht="13.5">
      <c r="A107" s="99"/>
      <c r="B107" s="47"/>
      <c r="C107" s="100"/>
      <c r="D107" s="99"/>
      <c r="E107" s="47"/>
      <c r="F107" s="100"/>
      <c r="G107" s="185"/>
      <c r="H107" s="47"/>
      <c r="I107" s="100"/>
    </row>
    <row r="108" spans="1:9" ht="13.5">
      <c r="A108" s="99"/>
      <c r="B108" s="47"/>
      <c r="C108" s="100"/>
      <c r="D108" s="99"/>
      <c r="E108" s="47"/>
      <c r="F108" s="100"/>
      <c r="G108" s="185"/>
      <c r="H108" s="47"/>
      <c r="I108" s="100"/>
    </row>
    <row r="109" spans="1:9" ht="13.5">
      <c r="A109" s="99"/>
      <c r="B109" s="47"/>
      <c r="C109" s="100"/>
      <c r="D109" s="99"/>
      <c r="E109" s="47"/>
      <c r="F109" s="100"/>
      <c r="G109" s="185"/>
      <c r="H109" s="47"/>
      <c r="I109" s="100"/>
    </row>
    <row r="110" spans="1:9" ht="13.5">
      <c r="A110" s="99"/>
      <c r="B110" s="47"/>
      <c r="C110" s="100"/>
      <c r="D110" s="99"/>
      <c r="E110" s="47"/>
      <c r="F110" s="100"/>
      <c r="G110" s="99"/>
      <c r="H110" s="47"/>
      <c r="I110" s="100"/>
    </row>
    <row r="111" spans="1:9" ht="13.5">
      <c r="A111" s="99"/>
      <c r="B111" s="47"/>
      <c r="C111" s="100"/>
      <c r="D111" s="99"/>
      <c r="E111" s="47"/>
      <c r="F111" s="100"/>
      <c r="G111" s="186"/>
      <c r="H111" s="76"/>
      <c r="I111" s="371"/>
    </row>
    <row r="112" spans="1:9" ht="15" customHeight="1" thickBot="1">
      <c r="A112" s="101"/>
      <c r="B112" s="86"/>
      <c r="C112" s="102"/>
      <c r="D112" s="101"/>
      <c r="E112" s="86"/>
      <c r="F112" s="102"/>
      <c r="G112" s="372"/>
      <c r="H112" s="114"/>
      <c r="I112" s="373"/>
    </row>
  </sheetData>
  <sheetProtection password="BD4D" sheet="1" objects="1" scenarios="1"/>
  <mergeCells count="41">
    <mergeCell ref="A32:D33"/>
    <mergeCell ref="A34:D35"/>
    <mergeCell ref="A36:D37"/>
    <mergeCell ref="I32:I33"/>
    <mergeCell ref="I34:I35"/>
    <mergeCell ref="I40:I41"/>
    <mergeCell ref="I42:I43"/>
    <mergeCell ref="I36:I37"/>
    <mergeCell ref="G104:I104"/>
    <mergeCell ref="A50:D51"/>
    <mergeCell ref="A53:D54"/>
    <mergeCell ref="I44:I45"/>
    <mergeCell ref="I38:I39"/>
    <mergeCell ref="A38:D39"/>
    <mergeCell ref="A104:C104"/>
    <mergeCell ref="G95:I95"/>
    <mergeCell ref="G77:I77"/>
    <mergeCell ref="A95:C95"/>
    <mergeCell ref="D95:F95"/>
    <mergeCell ref="I46:I47"/>
    <mergeCell ref="D104:F104"/>
    <mergeCell ref="A40:D41"/>
    <mergeCell ref="A86:C86"/>
    <mergeCell ref="D86:F86"/>
    <mergeCell ref="A77:C77"/>
    <mergeCell ref="D77:F77"/>
    <mergeCell ref="A44:D45"/>
    <mergeCell ref="A46:D47"/>
    <mergeCell ref="A42:D43"/>
    <mergeCell ref="H28:H29"/>
    <mergeCell ref="I30:I31"/>
    <mergeCell ref="A30:D31"/>
    <mergeCell ref="A3:F4"/>
    <mergeCell ref="G4:J4"/>
    <mergeCell ref="B17:E20"/>
    <mergeCell ref="B22:E25"/>
    <mergeCell ref="G28:G29"/>
    <mergeCell ref="F28:F29"/>
    <mergeCell ref="E28:E29"/>
    <mergeCell ref="A28:D29"/>
    <mergeCell ref="B9:E9"/>
  </mergeCells>
  <printOptions/>
  <pageMargins left="0.7" right="0.7" top="0.75" bottom="0.75" header="0.512" footer="0.512"/>
  <pageSetup fitToHeight="2" horizontalDpi="1200" verticalDpi="1200" orientation="portrait" paperSize="9" scale="85"/>
  <rowBreaks count="1" manualBreakCount="1">
    <brk id="5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 topLeftCell="A1">
      <pane ySplit="3" topLeftCell="A4" activePane="bottomLeft" state="frozen"/>
      <selection pane="bottomLeft" activeCell="I30" sqref="I30"/>
    </sheetView>
  </sheetViews>
  <sheetFormatPr defaultColWidth="9.00390625" defaultRowHeight="13.5"/>
  <cols>
    <col min="1" max="1" width="4.50390625" style="1" bestFit="1" customWidth="1"/>
    <col min="2" max="2" width="72.375" style="1" customWidth="1"/>
    <col min="3" max="3" width="11.125" style="1" bestFit="1" customWidth="1"/>
    <col min="4" max="4" width="9.00390625" style="1" customWidth="1"/>
    <col min="5" max="5" width="12.375" style="1" bestFit="1" customWidth="1"/>
    <col min="6" max="6" width="8.375" style="1" bestFit="1" customWidth="1"/>
    <col min="7" max="8" width="9.00390625" style="1" customWidth="1"/>
    <col min="9" max="9" width="36.50390625" style="1" bestFit="1" customWidth="1"/>
    <col min="10" max="16384" width="9.00390625" style="1" customWidth="1"/>
  </cols>
  <sheetData>
    <row r="1" ht="18">
      <c r="A1" s="2" t="s">
        <v>233</v>
      </c>
    </row>
    <row r="3" spans="1:13" ht="13.5">
      <c r="A3"/>
      <c r="B3" s="140" t="s">
        <v>11</v>
      </c>
      <c r="C3"/>
      <c r="E3" s="140" t="s">
        <v>76</v>
      </c>
      <c r="G3" s="140" t="s">
        <v>211</v>
      </c>
      <c r="I3" s="140" t="s">
        <v>188</v>
      </c>
      <c r="K3" s="140" t="s">
        <v>3</v>
      </c>
      <c r="M3" s="140" t="s">
        <v>298</v>
      </c>
    </row>
    <row r="4" spans="1:13" ht="13.5">
      <c r="A4"/>
      <c r="B4" s="210" t="s">
        <v>303</v>
      </c>
      <c r="C4"/>
      <c r="E4" s="129" t="s">
        <v>308</v>
      </c>
      <c r="G4" s="127" t="s">
        <v>212</v>
      </c>
      <c r="I4" s="141" t="s">
        <v>4</v>
      </c>
      <c r="K4" s="142" t="s">
        <v>156</v>
      </c>
      <c r="M4" s="408" t="s">
        <v>299</v>
      </c>
    </row>
    <row r="5" spans="1:13" ht="13.5">
      <c r="A5"/>
      <c r="B5" s="210" t="s">
        <v>304</v>
      </c>
      <c r="C5"/>
      <c r="E5" s="129" t="s">
        <v>309</v>
      </c>
      <c r="G5" s="128"/>
      <c r="I5" s="406" t="s">
        <v>5</v>
      </c>
      <c r="K5" s="129" t="s">
        <v>157</v>
      </c>
      <c r="M5" s="129" t="s">
        <v>300</v>
      </c>
    </row>
    <row r="6" spans="1:13" ht="13.5">
      <c r="A6"/>
      <c r="B6" s="129"/>
      <c r="C6"/>
      <c r="E6" s="406"/>
      <c r="I6" s="129" t="s">
        <v>6</v>
      </c>
      <c r="K6" s="142"/>
      <c r="M6" s="406"/>
    </row>
    <row r="7" spans="1:13" ht="13.5">
      <c r="A7"/>
      <c r="B7" s="210"/>
      <c r="C7"/>
      <c r="E7" s="129"/>
      <c r="I7" s="129" t="s">
        <v>244</v>
      </c>
      <c r="K7" s="129"/>
      <c r="M7" s="129"/>
    </row>
    <row r="8" spans="1:13" ht="13.5">
      <c r="A8"/>
      <c r="B8" s="210"/>
      <c r="C8"/>
      <c r="E8" s="129"/>
      <c r="I8" s="129" t="s">
        <v>154</v>
      </c>
      <c r="K8" s="142"/>
      <c r="M8" s="406"/>
    </row>
    <row r="9" spans="1:13" ht="13.5">
      <c r="A9"/>
      <c r="B9" s="210"/>
      <c r="C9"/>
      <c r="E9" s="406"/>
      <c r="I9" s="129" t="s">
        <v>155</v>
      </c>
      <c r="K9" s="129"/>
      <c r="M9" s="129"/>
    </row>
    <row r="10" spans="1:13" ht="13.5">
      <c r="A10"/>
      <c r="B10" s="210"/>
      <c r="C10"/>
      <c r="E10" s="129"/>
      <c r="I10" s="129" t="s">
        <v>313</v>
      </c>
      <c r="K10" s="129"/>
      <c r="M10" s="129"/>
    </row>
    <row r="11" spans="1:13" ht="13.5">
      <c r="A11"/>
      <c r="B11" s="210"/>
      <c r="C11"/>
      <c r="E11" s="406"/>
      <c r="I11" s="129" t="s">
        <v>322</v>
      </c>
      <c r="K11" s="142"/>
      <c r="M11" s="406"/>
    </row>
    <row r="12" spans="1:13" ht="13.5">
      <c r="A12"/>
      <c r="B12" s="210"/>
      <c r="C12"/>
      <c r="E12" s="129"/>
      <c r="I12" s="129"/>
      <c r="K12" s="129"/>
      <c r="M12" s="129"/>
    </row>
    <row r="13" spans="1:13" ht="13.5">
      <c r="A13"/>
      <c r="B13" s="210"/>
      <c r="C13"/>
      <c r="E13" s="406"/>
      <c r="I13" s="142"/>
      <c r="K13" s="142"/>
      <c r="M13" s="406"/>
    </row>
    <row r="14" spans="1:13" ht="13.5">
      <c r="A14"/>
      <c r="B14" s="210"/>
      <c r="C14"/>
      <c r="E14" s="408"/>
      <c r="I14" s="129"/>
      <c r="K14" s="129"/>
      <c r="M14" s="129"/>
    </row>
    <row r="15" spans="1:13" ht="13.5">
      <c r="A15"/>
      <c r="B15" s="406"/>
      <c r="C15"/>
      <c r="E15" s="406"/>
      <c r="I15" s="142"/>
      <c r="K15" s="130"/>
      <c r="M15" s="414"/>
    </row>
    <row r="16" spans="1:9" ht="13.5">
      <c r="A16"/>
      <c r="B16" s="407"/>
      <c r="C16"/>
      <c r="E16" s="129"/>
      <c r="I16" s="129"/>
    </row>
    <row r="17" spans="1:9" ht="13.5">
      <c r="A17"/>
      <c r="B17" s="407"/>
      <c r="C17"/>
      <c r="E17" s="407"/>
      <c r="I17" s="129"/>
    </row>
    <row r="18" spans="1:9" ht="13.5">
      <c r="A18"/>
      <c r="B18" s="129"/>
      <c r="C18"/>
      <c r="E18" s="407"/>
      <c r="I18" s="142"/>
    </row>
    <row r="19" spans="1:9" ht="13.5">
      <c r="A19"/>
      <c r="B19" s="142"/>
      <c r="C19"/>
      <c r="E19" s="129"/>
      <c r="I19" s="129"/>
    </row>
    <row r="20" spans="1:9" ht="13.5">
      <c r="A20"/>
      <c r="B20" s="129"/>
      <c r="C20"/>
      <c r="E20" s="142"/>
      <c r="I20" s="142"/>
    </row>
    <row r="21" spans="1:9" ht="13.5">
      <c r="A21"/>
      <c r="B21" s="142"/>
      <c r="C21"/>
      <c r="E21" s="129"/>
      <c r="I21" s="129"/>
    </row>
    <row r="22" spans="1:9" ht="13.5">
      <c r="A22"/>
      <c r="B22" s="129"/>
      <c r="C22"/>
      <c r="E22" s="129"/>
      <c r="I22" s="130"/>
    </row>
    <row r="23" spans="1:5" ht="13.5">
      <c r="A23"/>
      <c r="B23" s="129"/>
      <c r="C23"/>
      <c r="E23" s="142"/>
    </row>
    <row r="24" spans="1:9" ht="13.5">
      <c r="A24"/>
      <c r="B24" s="142"/>
      <c r="C24"/>
      <c r="E24" s="129"/>
      <c r="I24" s="1" t="s">
        <v>314</v>
      </c>
    </row>
    <row r="25" spans="1:9" ht="13.5">
      <c r="A25"/>
      <c r="B25" s="129"/>
      <c r="C25"/>
      <c r="E25" s="142"/>
      <c r="I25" s="1" t="s">
        <v>315</v>
      </c>
    </row>
    <row r="26" spans="1:9" ht="13.5">
      <c r="A26"/>
      <c r="B26" s="142"/>
      <c r="C26"/>
      <c r="E26" s="129"/>
      <c r="I26" s="1" t="s">
        <v>316</v>
      </c>
    </row>
    <row r="27" spans="1:5" ht="13.5">
      <c r="A27"/>
      <c r="B27" s="129"/>
      <c r="C27"/>
      <c r="E27" s="130"/>
    </row>
    <row r="28" spans="1:3" ht="13.5">
      <c r="A28"/>
      <c r="B28" s="130"/>
      <c r="C28"/>
    </row>
    <row r="29" spans="1:5" ht="13.5">
      <c r="A29"/>
      <c r="B29"/>
      <c r="C29"/>
      <c r="E29" s="1" t="s">
        <v>310</v>
      </c>
    </row>
    <row r="30" spans="1:5" ht="13.5">
      <c r="A30"/>
      <c r="B30" s="1" t="s">
        <v>305</v>
      </c>
      <c r="C30"/>
      <c r="E30" s="1" t="s">
        <v>311</v>
      </c>
    </row>
    <row r="31" spans="1:5" ht="13.5">
      <c r="A31"/>
      <c r="B31" s="1" t="s">
        <v>306</v>
      </c>
      <c r="C31"/>
      <c r="E31" s="1" t="s">
        <v>312</v>
      </c>
    </row>
    <row r="32" spans="1:3" ht="13.5">
      <c r="A32"/>
      <c r="B32" s="1" t="s">
        <v>307</v>
      </c>
      <c r="C32"/>
    </row>
    <row r="33" spans="1:3" ht="13.5">
      <c r="A33"/>
      <c r="B33"/>
      <c r="C33"/>
    </row>
    <row r="34" spans="1:3" ht="13.5">
      <c r="A34"/>
      <c r="B34"/>
      <c r="C34"/>
    </row>
    <row r="35" spans="1:3" ht="13.5">
      <c r="A35"/>
      <c r="B35"/>
      <c r="C35"/>
    </row>
    <row r="36" spans="1:3" ht="13.5">
      <c r="A36"/>
      <c r="B36"/>
      <c r="C36"/>
    </row>
    <row r="37" spans="1:3" ht="13.5">
      <c r="A37"/>
      <c r="B37"/>
      <c r="C37"/>
    </row>
    <row r="38" spans="1:3" ht="13.5">
      <c r="A38"/>
      <c r="B38"/>
      <c r="C38"/>
    </row>
    <row r="39" spans="1:3" ht="13.5">
      <c r="A39"/>
      <c r="B39"/>
      <c r="C39"/>
    </row>
    <row r="40" spans="1:3" ht="13.5">
      <c r="A40"/>
      <c r="B40"/>
      <c r="C40"/>
    </row>
    <row r="41" spans="1:3" ht="13.5">
      <c r="A41"/>
      <c r="B41"/>
      <c r="C41"/>
    </row>
    <row r="42" spans="1:3" ht="13.5">
      <c r="A42"/>
      <c r="B42"/>
      <c r="C42"/>
    </row>
    <row r="43" spans="1:3" ht="13.5">
      <c r="A43"/>
      <c r="B43"/>
      <c r="C43"/>
    </row>
    <row r="44" spans="1:3" ht="13.5">
      <c r="A44"/>
      <c r="B44"/>
      <c r="C44"/>
    </row>
    <row r="45" spans="1:3" ht="13.5">
      <c r="A45"/>
      <c r="B45"/>
      <c r="C45"/>
    </row>
    <row r="46" spans="1:3" ht="13.5">
      <c r="A46"/>
      <c r="B46"/>
      <c r="C46"/>
    </row>
    <row r="47" spans="1:3" ht="13.5">
      <c r="A47"/>
      <c r="B47"/>
      <c r="C47"/>
    </row>
    <row r="48" spans="1:3" ht="13.5">
      <c r="A48"/>
      <c r="B48"/>
      <c r="C48"/>
    </row>
    <row r="49" spans="1:3" ht="13.5">
      <c r="A49"/>
      <c r="B49"/>
      <c r="C49"/>
    </row>
    <row r="50" spans="1:3" ht="13.5">
      <c r="A50"/>
      <c r="B50"/>
      <c r="C50"/>
    </row>
    <row r="51" spans="1:3" ht="13.5">
      <c r="A51"/>
      <c r="B51"/>
      <c r="C51"/>
    </row>
    <row r="52" spans="1:3" ht="13.5">
      <c r="A52"/>
      <c r="B52"/>
      <c r="C52"/>
    </row>
    <row r="53" spans="1:3" ht="13.5">
      <c r="A53"/>
      <c r="B53"/>
      <c r="C53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  <row r="62" spans="1:3" ht="13.5">
      <c r="A62"/>
      <c r="B62"/>
      <c r="C62"/>
    </row>
    <row r="63" spans="1:3" ht="13.5">
      <c r="A63"/>
      <c r="B63"/>
      <c r="C63"/>
    </row>
    <row r="64" spans="1:3" ht="13.5">
      <c r="A64"/>
      <c r="B64"/>
      <c r="C64"/>
    </row>
    <row r="65" spans="1:3" ht="13.5">
      <c r="A65"/>
      <c r="B65"/>
      <c r="C65"/>
    </row>
    <row r="66" spans="1:3" ht="13.5">
      <c r="A66"/>
      <c r="B66"/>
      <c r="C66"/>
    </row>
    <row r="67" spans="1:3" ht="13.5">
      <c r="A67"/>
      <c r="B67"/>
      <c r="C67"/>
    </row>
    <row r="68" spans="1:3" ht="13.5">
      <c r="A68"/>
      <c r="B68"/>
      <c r="C68"/>
    </row>
    <row r="69" spans="1:3" ht="13.5">
      <c r="A69"/>
      <c r="B69"/>
      <c r="C69"/>
    </row>
    <row r="70" spans="1:3" ht="13.5">
      <c r="A70"/>
      <c r="B70"/>
      <c r="C70"/>
    </row>
    <row r="71" spans="1:3" ht="13.5">
      <c r="A71"/>
      <c r="B71"/>
      <c r="C71"/>
    </row>
    <row r="72" spans="1:3" ht="13.5">
      <c r="A72"/>
      <c r="B72"/>
      <c r="C72"/>
    </row>
    <row r="73" spans="1:3" ht="13.5">
      <c r="A73"/>
      <c r="B73"/>
      <c r="C73"/>
    </row>
    <row r="74" spans="1:3" ht="13.5">
      <c r="A74"/>
      <c r="B74"/>
      <c r="C74"/>
    </row>
    <row r="75" spans="1:3" ht="13.5">
      <c r="A75"/>
      <c r="B75"/>
      <c r="C75"/>
    </row>
    <row r="76" spans="1:3" ht="13.5">
      <c r="A76"/>
      <c r="B76"/>
      <c r="C76"/>
    </row>
    <row r="77" ht="13.5">
      <c r="C77" s="126"/>
    </row>
    <row r="78" ht="13.5">
      <c r="C78" s="126"/>
    </row>
    <row r="79" ht="13.5">
      <c r="C79" s="126"/>
    </row>
    <row r="80" ht="13.5">
      <c r="C80" s="126"/>
    </row>
    <row r="81" ht="13.5">
      <c r="C81" s="126"/>
    </row>
    <row r="82" ht="13.5">
      <c r="C82" s="126"/>
    </row>
    <row r="83" ht="13.5">
      <c r="C83" s="126"/>
    </row>
    <row r="84" ht="13.5">
      <c r="C84" s="126"/>
    </row>
    <row r="85" ht="13.5">
      <c r="C85" s="126"/>
    </row>
    <row r="86" ht="13.5">
      <c r="C86" s="126"/>
    </row>
    <row r="87" ht="13.5">
      <c r="C87" s="126"/>
    </row>
    <row r="88" ht="13.5">
      <c r="C88" s="126"/>
    </row>
    <row r="89" ht="13.5">
      <c r="C89" s="126"/>
    </row>
    <row r="90" ht="13.5">
      <c r="C90" s="126"/>
    </row>
    <row r="91" ht="13.5">
      <c r="C91" s="126"/>
    </row>
    <row r="92" ht="13.5">
      <c r="C92" s="126"/>
    </row>
    <row r="93" ht="13.5">
      <c r="C93" s="126"/>
    </row>
    <row r="94" ht="13.5">
      <c r="C94" s="126"/>
    </row>
    <row r="95" ht="13.5">
      <c r="C95" s="126"/>
    </row>
    <row r="96" ht="13.5">
      <c r="C96" s="126"/>
    </row>
    <row r="97" ht="13.5">
      <c r="C97" s="126"/>
    </row>
    <row r="98" ht="13.5">
      <c r="C98" s="126"/>
    </row>
    <row r="99" ht="13.5">
      <c r="C99" s="126"/>
    </row>
    <row r="100" ht="13.5">
      <c r="C100" s="126"/>
    </row>
    <row r="101" ht="13.5">
      <c r="C101" s="126"/>
    </row>
    <row r="102" ht="13.5">
      <c r="C102" s="126"/>
    </row>
    <row r="103" ht="13.5">
      <c r="C103" s="126"/>
    </row>
    <row r="104" ht="13.5">
      <c r="C104" s="126"/>
    </row>
    <row r="105" ht="13.5">
      <c r="C105" s="126"/>
    </row>
    <row r="106" ht="13.5">
      <c r="C106" s="126"/>
    </row>
    <row r="107" ht="13.5">
      <c r="C107" s="126"/>
    </row>
    <row r="108" ht="13.5">
      <c r="C108" s="126"/>
    </row>
    <row r="109" ht="13.5">
      <c r="C109" s="126"/>
    </row>
    <row r="110" ht="13.5">
      <c r="C110" s="126"/>
    </row>
    <row r="111" ht="13.5">
      <c r="C111" s="126"/>
    </row>
    <row r="112" ht="13.5">
      <c r="C112" s="126"/>
    </row>
    <row r="113" ht="13.5">
      <c r="C113" s="126"/>
    </row>
    <row r="114" ht="13.5">
      <c r="C114" s="126"/>
    </row>
    <row r="115" ht="13.5">
      <c r="C115" s="126"/>
    </row>
    <row r="116" ht="13.5">
      <c r="C116" s="126"/>
    </row>
    <row r="117" ht="13.5">
      <c r="C117" s="126"/>
    </row>
    <row r="118" ht="13.5">
      <c r="C118" s="126"/>
    </row>
    <row r="119" ht="13.5">
      <c r="C119" s="126"/>
    </row>
    <row r="120" ht="13.5">
      <c r="C120" s="126"/>
    </row>
    <row r="121" ht="13.5">
      <c r="C121" s="126"/>
    </row>
    <row r="122" ht="13.5">
      <c r="C122" s="126"/>
    </row>
    <row r="123" ht="13.5">
      <c r="C123" s="126"/>
    </row>
    <row r="124" ht="13.5">
      <c r="C124" s="126"/>
    </row>
    <row r="125" ht="13.5">
      <c r="C125" s="126"/>
    </row>
    <row r="126" ht="13.5">
      <c r="C126" s="126"/>
    </row>
    <row r="127" ht="13.5">
      <c r="C127" s="126"/>
    </row>
    <row r="128" ht="13.5">
      <c r="C128" s="126"/>
    </row>
    <row r="129" ht="13.5">
      <c r="C129" s="126"/>
    </row>
    <row r="130" ht="13.5">
      <c r="C130" s="126"/>
    </row>
    <row r="131" ht="13.5">
      <c r="C131" s="126"/>
    </row>
    <row r="132" ht="13.5">
      <c r="C132" s="126"/>
    </row>
    <row r="133" ht="13.5">
      <c r="C133" s="126"/>
    </row>
    <row r="134" ht="13.5">
      <c r="C134" s="126"/>
    </row>
    <row r="135" ht="13.5">
      <c r="C135" s="126"/>
    </row>
    <row r="136" ht="13.5">
      <c r="C136" s="126"/>
    </row>
    <row r="137" ht="13.5">
      <c r="C137" s="126"/>
    </row>
    <row r="138" ht="13.5">
      <c r="C138" s="126"/>
    </row>
    <row r="139" ht="13.5">
      <c r="C139" s="126"/>
    </row>
    <row r="140" ht="13.5">
      <c r="C140" s="126"/>
    </row>
    <row r="141" ht="13.5">
      <c r="C141" s="126"/>
    </row>
    <row r="142" ht="13.5">
      <c r="C142" s="126"/>
    </row>
    <row r="143" ht="13.5">
      <c r="C143" s="126"/>
    </row>
    <row r="144" ht="13.5">
      <c r="C144" s="126"/>
    </row>
    <row r="145" ht="13.5">
      <c r="C145" s="126"/>
    </row>
    <row r="146" ht="13.5">
      <c r="C146" s="126"/>
    </row>
    <row r="147" ht="13.5">
      <c r="C147" s="126"/>
    </row>
    <row r="148" ht="13.5">
      <c r="C148" s="126"/>
    </row>
    <row r="149" ht="13.5">
      <c r="C149" s="126"/>
    </row>
    <row r="150" ht="13.5">
      <c r="C150" s="126"/>
    </row>
    <row r="151" ht="13.5">
      <c r="C151" s="126"/>
    </row>
    <row r="152" ht="13.5">
      <c r="C152" s="126"/>
    </row>
    <row r="153" ht="13.5">
      <c r="C153" s="126"/>
    </row>
    <row r="154" ht="13.5">
      <c r="C154" s="126"/>
    </row>
    <row r="155" ht="13.5">
      <c r="C155" s="126"/>
    </row>
    <row r="156" ht="13.5">
      <c r="C156" s="126"/>
    </row>
    <row r="157" ht="13.5">
      <c r="C157" s="126"/>
    </row>
    <row r="158" ht="13.5">
      <c r="C158" s="126"/>
    </row>
    <row r="159" ht="13.5">
      <c r="C159" s="126"/>
    </row>
    <row r="160" ht="13.5">
      <c r="C160" s="126"/>
    </row>
    <row r="161" ht="13.5">
      <c r="C161" s="126"/>
    </row>
    <row r="162" ht="13.5">
      <c r="C162" s="126"/>
    </row>
    <row r="163" ht="13.5">
      <c r="C163" s="126"/>
    </row>
    <row r="164" ht="13.5">
      <c r="C164" s="126"/>
    </row>
    <row r="165" ht="13.5">
      <c r="C165" s="126"/>
    </row>
    <row r="166" ht="13.5">
      <c r="C166" s="126"/>
    </row>
    <row r="167" ht="13.5">
      <c r="C167" s="126"/>
    </row>
    <row r="168" ht="13.5">
      <c r="C168" s="126"/>
    </row>
    <row r="169" ht="13.5">
      <c r="C169" s="126"/>
    </row>
    <row r="170" ht="13.5">
      <c r="C170" s="126"/>
    </row>
    <row r="171" ht="13.5">
      <c r="C171" s="126"/>
    </row>
    <row r="172" ht="13.5">
      <c r="C172" s="126"/>
    </row>
    <row r="173" ht="13.5">
      <c r="C173" s="126"/>
    </row>
    <row r="174" ht="13.5">
      <c r="C174" s="126"/>
    </row>
    <row r="175" ht="13.5">
      <c r="C175" s="126"/>
    </row>
    <row r="176" ht="13.5">
      <c r="C176" s="126"/>
    </row>
    <row r="177" ht="13.5">
      <c r="C177" s="126"/>
    </row>
    <row r="178" ht="13.5">
      <c r="C178" s="126"/>
    </row>
    <row r="179" ht="13.5">
      <c r="C179" s="126"/>
    </row>
    <row r="180" ht="13.5">
      <c r="C180" s="126"/>
    </row>
    <row r="181" ht="13.5">
      <c r="C181" s="126"/>
    </row>
    <row r="182" ht="13.5">
      <c r="C182" s="126"/>
    </row>
    <row r="183" ht="13.5">
      <c r="C183" s="126"/>
    </row>
    <row r="184" ht="13.5">
      <c r="C184" s="126"/>
    </row>
    <row r="185" ht="13.5">
      <c r="C185" s="126"/>
    </row>
    <row r="186" ht="13.5">
      <c r="C186" s="126"/>
    </row>
    <row r="187" ht="13.5">
      <c r="C187" s="126"/>
    </row>
    <row r="188" ht="13.5">
      <c r="C188" s="126"/>
    </row>
    <row r="189" ht="13.5">
      <c r="C189" s="126"/>
    </row>
    <row r="190" ht="13.5">
      <c r="C190" s="126"/>
    </row>
    <row r="191" ht="13.5">
      <c r="C191" s="126"/>
    </row>
    <row r="192" ht="13.5">
      <c r="C192" s="126"/>
    </row>
    <row r="193" ht="13.5">
      <c r="C193" s="126"/>
    </row>
    <row r="194" ht="13.5">
      <c r="C194" s="126"/>
    </row>
    <row r="195" ht="13.5">
      <c r="C195" s="126"/>
    </row>
    <row r="196" ht="13.5">
      <c r="C196" s="126"/>
    </row>
    <row r="197" ht="13.5">
      <c r="C197" s="126"/>
    </row>
    <row r="198" ht="13.5">
      <c r="C198" s="126"/>
    </row>
    <row r="199" ht="13.5">
      <c r="C199" s="126"/>
    </row>
    <row r="200" ht="13.5">
      <c r="C200" s="126"/>
    </row>
    <row r="201" ht="13.5">
      <c r="C201" s="126"/>
    </row>
    <row r="202" ht="13.5">
      <c r="C202" s="126"/>
    </row>
    <row r="203" ht="13.5">
      <c r="C203" s="126"/>
    </row>
    <row r="204" ht="13.5">
      <c r="C204" s="126"/>
    </row>
    <row r="205" ht="13.5">
      <c r="C205" s="126"/>
    </row>
    <row r="206" ht="13.5">
      <c r="C206" s="126"/>
    </row>
    <row r="207" ht="13.5">
      <c r="C207" s="126"/>
    </row>
    <row r="208" ht="13.5">
      <c r="C208" s="126"/>
    </row>
    <row r="209" ht="13.5">
      <c r="C209" s="126"/>
    </row>
    <row r="210" ht="13.5">
      <c r="C210" s="126"/>
    </row>
  </sheetData>
  <printOptions/>
  <pageMargins left="0.7" right="0.7" top="0.75" bottom="0.75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M31" sqref="M31"/>
    </sheetView>
  </sheetViews>
  <sheetFormatPr defaultColWidth="8.875" defaultRowHeight="13.5"/>
  <sheetData/>
  <printOptions/>
  <pageMargins left="0.7" right="0.7" top="0.75" bottom="0.75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"/>
  <sheetViews>
    <sheetView workbookViewId="0" topLeftCell="A1">
      <pane xSplit="1" ySplit="6" topLeftCell="Q15" activePane="bottomRight" state="frozen"/>
      <selection pane="topRight" activeCell="B1" sqref="B1"/>
      <selection pane="bottomLeft" activeCell="A7" sqref="A7"/>
      <selection pane="bottomRight" activeCell="B6" sqref="B6:BI6"/>
    </sheetView>
  </sheetViews>
  <sheetFormatPr defaultColWidth="9.00390625" defaultRowHeight="13.5"/>
  <cols>
    <col min="1" max="1" width="15.625" style="1" customWidth="1"/>
    <col min="2" max="2" width="9.625" style="1" bestFit="1" customWidth="1"/>
    <col min="3" max="4" width="9.125" style="1" customWidth="1"/>
    <col min="5" max="7" width="9.625" style="1" bestFit="1" customWidth="1"/>
    <col min="8" max="9" width="9.125" style="1" customWidth="1"/>
    <col min="10" max="11" width="9.625" style="1" bestFit="1" customWidth="1"/>
    <col min="12" max="13" width="9.50390625" style="1" customWidth="1"/>
    <col min="14" max="15" width="9.625" style="1" bestFit="1" customWidth="1"/>
    <col min="16" max="19" width="9.50390625" style="1" customWidth="1"/>
    <col min="20" max="26" width="9.50390625" style="1" bestFit="1" customWidth="1"/>
    <col min="27" max="29" width="9.125" style="1" bestFit="1" customWidth="1"/>
    <col min="30" max="33" width="9.50390625" style="1" bestFit="1" customWidth="1"/>
    <col min="34" max="37" width="9.125" style="1" bestFit="1" customWidth="1"/>
    <col min="38" max="39" width="9.50390625" style="1" bestFit="1" customWidth="1"/>
    <col min="40" max="45" width="9.125" style="1" bestFit="1" customWidth="1"/>
    <col min="46" max="47" width="9.50390625" style="1" bestFit="1" customWidth="1"/>
    <col min="48" max="53" width="9.125" style="1" bestFit="1" customWidth="1"/>
    <col min="54" max="55" width="9.50390625" style="1" bestFit="1" customWidth="1"/>
    <col min="56" max="61" width="9.125" style="1" bestFit="1" customWidth="1"/>
    <col min="62" max="16384" width="9.00390625" style="1" customWidth="1"/>
  </cols>
  <sheetData>
    <row r="1" ht="18">
      <c r="A1" s="2" t="s">
        <v>223</v>
      </c>
    </row>
    <row r="3" ht="21" thickBot="1">
      <c r="A3" s="3" t="s">
        <v>225</v>
      </c>
    </row>
    <row r="4" spans="1:61" ht="13.5">
      <c r="A4" s="511" t="s">
        <v>24</v>
      </c>
      <c r="B4" s="443" t="s">
        <v>190</v>
      </c>
      <c r="C4" s="444"/>
      <c r="D4" s="444"/>
      <c r="E4" s="445"/>
      <c r="F4" s="449" t="str">
        <f>ROUND('1. 実験内容を入力するシート'!A32,2)&amp;"uM"</f>
        <v>159.81uM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38" t="str">
        <f>'3. データシート'!V4:Y4</f>
        <v>キュウリ</v>
      </c>
      <c r="W4" s="439"/>
      <c r="X4" s="439"/>
      <c r="Y4" s="440"/>
      <c r="Z4" s="438" t="str">
        <f>'3. データシート'!Z4:AC4</f>
        <v>レタス</v>
      </c>
      <c r="AA4" s="439"/>
      <c r="AB4" s="439"/>
      <c r="AC4" s="440"/>
      <c r="AD4" s="438" t="str">
        <f>'3. データシート'!AD4:AG4</f>
        <v>3</v>
      </c>
      <c r="AE4" s="439"/>
      <c r="AF4" s="439"/>
      <c r="AG4" s="440"/>
      <c r="AH4" s="438" t="str">
        <f>'3. データシート'!AH4:AK4</f>
        <v>4</v>
      </c>
      <c r="AI4" s="439"/>
      <c r="AJ4" s="439"/>
      <c r="AK4" s="440"/>
      <c r="AL4" s="438" t="str">
        <f>'3. データシート'!AL4:AO4</f>
        <v>5</v>
      </c>
      <c r="AM4" s="439"/>
      <c r="AN4" s="439"/>
      <c r="AO4" s="440"/>
      <c r="AP4" s="438" t="str">
        <f>'3. データシート'!AP4:AS4</f>
        <v>6</v>
      </c>
      <c r="AQ4" s="439"/>
      <c r="AR4" s="439"/>
      <c r="AS4" s="440"/>
      <c r="AT4" s="438" t="str">
        <f>'3. データシート'!AT4:AW4</f>
        <v>7</v>
      </c>
      <c r="AU4" s="439"/>
      <c r="AV4" s="439"/>
      <c r="AW4" s="440"/>
      <c r="AX4" s="438" t="str">
        <f>'3. データシート'!AX4:BA4</f>
        <v>8</v>
      </c>
      <c r="AY4" s="439"/>
      <c r="AZ4" s="439"/>
      <c r="BA4" s="440"/>
      <c r="BB4" s="438">
        <f>'3. データシート'!BB4:BE4</f>
        <v>9</v>
      </c>
      <c r="BC4" s="439"/>
      <c r="BD4" s="439"/>
      <c r="BE4" s="440"/>
      <c r="BF4" s="505" t="s">
        <v>256</v>
      </c>
      <c r="BG4" s="506"/>
      <c r="BH4" s="507" t="s">
        <v>250</v>
      </c>
      <c r="BI4" s="506"/>
    </row>
    <row r="5" spans="1:61" ht="14.25" customHeight="1">
      <c r="A5" s="512"/>
      <c r="B5" s="446"/>
      <c r="C5" s="447"/>
      <c r="D5" s="447"/>
      <c r="E5" s="448"/>
      <c r="F5" s="452" t="str">
        <f>ROUND('1. 実験内容を入力するシート'!D32,2)&amp;"uM"</f>
        <v>19.98uM</v>
      </c>
      <c r="G5" s="453"/>
      <c r="H5" s="453"/>
      <c r="I5" s="454"/>
      <c r="J5" s="455" t="str">
        <f>ROUND('1. 実験内容を入力するシート'!C32,2)&amp;"uM"</f>
        <v>39.95uM</v>
      </c>
      <c r="K5" s="453"/>
      <c r="L5" s="453"/>
      <c r="M5" s="454"/>
      <c r="N5" s="455" t="str">
        <f>ROUND('1. 実験内容を入力するシート'!B32,2)&amp;"uM"</f>
        <v>79.91uM</v>
      </c>
      <c r="O5" s="453"/>
      <c r="P5" s="453"/>
      <c r="Q5" s="454"/>
      <c r="R5" s="455" t="s">
        <v>192</v>
      </c>
      <c r="S5" s="453"/>
      <c r="T5" s="453"/>
      <c r="U5" s="456"/>
      <c r="V5" s="433">
        <f>'3. データシート'!V5:W5</f>
        <v>60</v>
      </c>
      <c r="W5" s="434"/>
      <c r="X5" s="435">
        <f>'3. データシート'!X5:Y5</f>
        <v>120</v>
      </c>
      <c r="Y5" s="434"/>
      <c r="Z5" s="433">
        <f>'3. データシート'!Z5:AA5</f>
        <v>44</v>
      </c>
      <c r="AA5" s="434"/>
      <c r="AB5" s="435">
        <f>'3. データシート'!AB5:AC5</f>
        <v>88</v>
      </c>
      <c r="AC5" s="434"/>
      <c r="AD5" s="433" t="e">
        <f>'3. データシート'!AD5:AE5</f>
        <v>#DIV/0!</v>
      </c>
      <c r="AE5" s="434"/>
      <c r="AF5" s="435" t="e">
        <f>'3. データシート'!AF5:AG5</f>
        <v>#DIV/0!</v>
      </c>
      <c r="AG5" s="434"/>
      <c r="AH5" s="433" t="e">
        <f>'3. データシート'!AH5:AI5</f>
        <v>#DIV/0!</v>
      </c>
      <c r="AI5" s="435"/>
      <c r="AJ5" s="436" t="e">
        <f>'3. データシート'!AJ5:AK5</f>
        <v>#DIV/0!</v>
      </c>
      <c r="AK5" s="437"/>
      <c r="AL5" s="433" t="e">
        <f>'3. データシート'!AL5:AM5</f>
        <v>#DIV/0!</v>
      </c>
      <c r="AM5" s="434"/>
      <c r="AN5" s="435" t="e">
        <f>'3. データシート'!AN5:AO5</f>
        <v>#DIV/0!</v>
      </c>
      <c r="AO5" s="434"/>
      <c r="AP5" s="433" t="e">
        <f>'3. データシート'!AP5:AQ5</f>
        <v>#DIV/0!</v>
      </c>
      <c r="AQ5" s="434"/>
      <c r="AR5" s="435" t="e">
        <f>'3. データシート'!AR5:AS5</f>
        <v>#DIV/0!</v>
      </c>
      <c r="AS5" s="434"/>
      <c r="AT5" s="433" t="e">
        <f>'3. データシート'!AT5:AU5</f>
        <v>#DIV/0!</v>
      </c>
      <c r="AU5" s="434"/>
      <c r="AV5" s="435" t="e">
        <f>'3. データシート'!AV5:AW5</f>
        <v>#DIV/0!</v>
      </c>
      <c r="AW5" s="434"/>
      <c r="AX5" s="433" t="e">
        <f>'3. データシート'!AX5:AY5</f>
        <v>#DIV/0!</v>
      </c>
      <c r="AY5" s="434"/>
      <c r="AZ5" s="435" t="e">
        <f>'3. データシート'!AZ5:BA5</f>
        <v>#DIV/0!</v>
      </c>
      <c r="BA5" s="434"/>
      <c r="BB5" s="433" t="e">
        <f>'3. データシート'!BB5:BC5</f>
        <v>#DIV/0!</v>
      </c>
      <c r="BC5" s="434"/>
      <c r="BD5" s="435" t="e">
        <f>'3. データシート'!BD5:BE5</f>
        <v>#DIV/0!</v>
      </c>
      <c r="BE5" s="434"/>
      <c r="BF5" s="325">
        <v>40</v>
      </c>
      <c r="BG5" s="324">
        <v>80</v>
      </c>
      <c r="BH5" s="325">
        <v>40</v>
      </c>
      <c r="BI5" s="324">
        <v>80</v>
      </c>
    </row>
    <row r="6" spans="1:61" s="5" customFormat="1" ht="13.5">
      <c r="A6" s="513"/>
      <c r="B6" s="14" t="s">
        <v>89</v>
      </c>
      <c r="C6" s="16" t="s">
        <v>193</v>
      </c>
      <c r="D6" s="15" t="s">
        <v>194</v>
      </c>
      <c r="E6" s="8" t="s">
        <v>195</v>
      </c>
      <c r="F6" s="9" t="s">
        <v>90</v>
      </c>
      <c r="G6" s="4" t="s">
        <v>91</v>
      </c>
      <c r="H6" s="4" t="s">
        <v>196</v>
      </c>
      <c r="I6" s="4" t="s">
        <v>197</v>
      </c>
      <c r="J6" s="4" t="s">
        <v>22</v>
      </c>
      <c r="K6" s="4" t="s">
        <v>23</v>
      </c>
      <c r="L6" s="4" t="s">
        <v>198</v>
      </c>
      <c r="M6" s="4" t="s">
        <v>199</v>
      </c>
      <c r="N6" s="4" t="s">
        <v>200</v>
      </c>
      <c r="O6" s="4" t="s">
        <v>201</v>
      </c>
      <c r="P6" s="4" t="s">
        <v>202</v>
      </c>
      <c r="Q6" s="4" t="s">
        <v>203</v>
      </c>
      <c r="R6" s="4" t="s">
        <v>204</v>
      </c>
      <c r="S6" s="4" t="s">
        <v>205</v>
      </c>
      <c r="T6" s="4" t="s">
        <v>166</v>
      </c>
      <c r="U6" s="10" t="s">
        <v>167</v>
      </c>
      <c r="V6" s="225" t="s">
        <v>176</v>
      </c>
      <c r="W6" s="226" t="s">
        <v>271</v>
      </c>
      <c r="X6" s="227" t="s">
        <v>177</v>
      </c>
      <c r="Y6" s="228" t="s">
        <v>272</v>
      </c>
      <c r="Z6" s="245" t="s">
        <v>178</v>
      </c>
      <c r="AA6" s="226" t="s">
        <v>273</v>
      </c>
      <c r="AB6" s="227" t="s">
        <v>179</v>
      </c>
      <c r="AC6" s="228" t="s">
        <v>274</v>
      </c>
      <c r="AD6" s="225" t="s">
        <v>180</v>
      </c>
      <c r="AE6" s="226" t="s">
        <v>275</v>
      </c>
      <c r="AF6" s="246" t="s">
        <v>181</v>
      </c>
      <c r="AG6" s="247" t="s">
        <v>276</v>
      </c>
      <c r="AH6" s="245" t="s">
        <v>182</v>
      </c>
      <c r="AI6" s="226" t="s">
        <v>277</v>
      </c>
      <c r="AJ6" s="227" t="s">
        <v>183</v>
      </c>
      <c r="AK6" s="228" t="s">
        <v>278</v>
      </c>
      <c r="AL6" s="225" t="s">
        <v>184</v>
      </c>
      <c r="AM6" s="226" t="s">
        <v>279</v>
      </c>
      <c r="AN6" s="246" t="s">
        <v>185</v>
      </c>
      <c r="AO6" s="247" t="s">
        <v>280</v>
      </c>
      <c r="AP6" s="245" t="s">
        <v>186</v>
      </c>
      <c r="AQ6" s="226" t="s">
        <v>281</v>
      </c>
      <c r="AR6" s="227" t="s">
        <v>187</v>
      </c>
      <c r="AS6" s="228" t="s">
        <v>282</v>
      </c>
      <c r="AT6" s="225" t="s">
        <v>18</v>
      </c>
      <c r="AU6" s="226" t="s">
        <v>283</v>
      </c>
      <c r="AV6" s="246" t="s">
        <v>1</v>
      </c>
      <c r="AW6" s="247" t="s">
        <v>284</v>
      </c>
      <c r="AX6" s="245" t="s">
        <v>2</v>
      </c>
      <c r="AY6" s="226" t="s">
        <v>285</v>
      </c>
      <c r="AZ6" s="227" t="s">
        <v>87</v>
      </c>
      <c r="BA6" s="228" t="s">
        <v>286</v>
      </c>
      <c r="BB6" s="225" t="s">
        <v>114</v>
      </c>
      <c r="BC6" s="226" t="s">
        <v>287</v>
      </c>
      <c r="BD6" s="246" t="s">
        <v>124</v>
      </c>
      <c r="BE6" s="247" t="s">
        <v>288</v>
      </c>
      <c r="BF6" s="331" t="s">
        <v>115</v>
      </c>
      <c r="BG6" s="332" t="s">
        <v>125</v>
      </c>
      <c r="BH6" s="333" t="s">
        <v>135</v>
      </c>
      <c r="BI6" s="332" t="s">
        <v>145</v>
      </c>
    </row>
    <row r="7" spans="1:61" ht="13.5">
      <c r="A7" s="6">
        <v>0</v>
      </c>
      <c r="B7" s="17">
        <f>'3. データシート'!B7/'3. データシート'!B$7</f>
        <v>1</v>
      </c>
      <c r="C7" s="19">
        <f>'3. データシート'!C7/'3. データシート'!C$7</f>
        <v>1</v>
      </c>
      <c r="D7" s="18">
        <f>'3. データシート'!D7/'3. データシート'!D$7</f>
        <v>1</v>
      </c>
      <c r="E7" s="11">
        <f>'3. データシート'!E7/'3. データシート'!E$7</f>
        <v>1</v>
      </c>
      <c r="F7" s="20">
        <f>'3. データシート'!F7/'3. データシート'!F$7</f>
        <v>1</v>
      </c>
      <c r="G7" s="21">
        <f>'3. データシート'!G7/'3. データシート'!G$7</f>
        <v>1</v>
      </c>
      <c r="H7" s="21">
        <f>'3. データシート'!H7/'3. データシート'!H$7</f>
        <v>1</v>
      </c>
      <c r="I7" s="21">
        <f>'3. データシート'!I7/'3. データシート'!I$7</f>
        <v>1</v>
      </c>
      <c r="J7" s="21">
        <f>'3. データシート'!J7/'3. データシート'!J$7</f>
        <v>1</v>
      </c>
      <c r="K7" s="21">
        <f>'3. データシート'!K7/'3. データシート'!K$7</f>
        <v>1</v>
      </c>
      <c r="L7" s="21">
        <f>'3. データシート'!L7/'3. データシート'!L$7</f>
        <v>1</v>
      </c>
      <c r="M7" s="21">
        <f>'3. データシート'!M7/'3. データシート'!M$7</f>
        <v>1</v>
      </c>
      <c r="N7" s="21">
        <f>'3. データシート'!N7/'3. データシート'!N$7</f>
        <v>1</v>
      </c>
      <c r="O7" s="21">
        <f>'3. データシート'!O7/'3. データシート'!O$7</f>
        <v>1</v>
      </c>
      <c r="P7" s="21">
        <f>'3. データシート'!P7/'3. データシート'!P$7</f>
        <v>1</v>
      </c>
      <c r="Q7" s="21">
        <f>'3. データシート'!Q7/'3. データシート'!Q$7</f>
        <v>1</v>
      </c>
      <c r="R7" s="21">
        <f>'3. データシート'!R7/'3. データシート'!R$7</f>
        <v>1</v>
      </c>
      <c r="S7" s="21">
        <f>'3. データシート'!S7/'3. データシート'!S$7</f>
        <v>1</v>
      </c>
      <c r="T7" s="21">
        <f>'3. データシート'!T7/'3. データシート'!T$7</f>
        <v>1</v>
      </c>
      <c r="U7" s="22">
        <f>'3. データシート'!U7/'3. データシート'!U$7</f>
        <v>1</v>
      </c>
      <c r="V7" s="248">
        <f>'3. データシート'!V7/'3. データシート'!V$7</f>
        <v>1</v>
      </c>
      <c r="W7" s="249">
        <f>'3. データシート'!W7/'3. データシート'!W$7</f>
        <v>1</v>
      </c>
      <c r="X7" s="250">
        <f>'3. データシート'!X7/'3. データシート'!X$7</f>
        <v>1</v>
      </c>
      <c r="Y7" s="251">
        <f>'3. データシート'!Y7/'3. データシート'!Y$7</f>
        <v>1</v>
      </c>
      <c r="Z7" s="248">
        <f>'3. データシート'!Z7/'3. データシート'!Z$7</f>
        <v>1</v>
      </c>
      <c r="AA7" s="249">
        <f>'3. データシート'!AA7/'3. データシート'!AA$7</f>
        <v>1</v>
      </c>
      <c r="AB7" s="250">
        <f>'3. データシート'!AB7/'3. データシート'!AB$7</f>
        <v>1</v>
      </c>
      <c r="AC7" s="251">
        <f>'3. データシート'!AC7/'3. データシート'!AC$7</f>
        <v>1</v>
      </c>
      <c r="AD7" s="248">
        <f>'3. データシート'!AD7/'3. データシート'!AD$7</f>
        <v>1</v>
      </c>
      <c r="AE7" s="249">
        <f>'3. データシート'!AE7/'3. データシート'!AE$7</f>
        <v>1</v>
      </c>
      <c r="AF7" s="250">
        <f>'3. データシート'!AF7/'3. データシート'!AF$7</f>
        <v>1</v>
      </c>
      <c r="AG7" s="251">
        <f>'3. データシート'!AG7/'3. データシート'!AG$7</f>
        <v>1</v>
      </c>
      <c r="AH7" s="248">
        <f>'3. データシート'!AH7/'3. データシート'!AH$7</f>
        <v>1</v>
      </c>
      <c r="AI7" s="249">
        <f>'3. データシート'!AI7/'3. データシート'!AI$7</f>
        <v>1</v>
      </c>
      <c r="AJ7" s="250">
        <f>'3. データシート'!AJ7/'3. データシート'!AJ$7</f>
        <v>1</v>
      </c>
      <c r="AK7" s="251">
        <f>'3. データシート'!AK7/'3. データシート'!AK$7</f>
        <v>1</v>
      </c>
      <c r="AL7" s="248">
        <f>'3. データシート'!AL7/'3. データシート'!AL$7</f>
        <v>1</v>
      </c>
      <c r="AM7" s="249">
        <f>'3. データシート'!AM7/'3. データシート'!AM$7</f>
        <v>1</v>
      </c>
      <c r="AN7" s="250">
        <f>'3. データシート'!AN7/'3. データシート'!AN$7</f>
        <v>1</v>
      </c>
      <c r="AO7" s="251">
        <f>'3. データシート'!AO7/'3. データシート'!AO$7</f>
        <v>1</v>
      </c>
      <c r="AP7" s="248">
        <f>'3. データシート'!AP7/'3. データシート'!AP$7</f>
        <v>1</v>
      </c>
      <c r="AQ7" s="249">
        <f>'3. データシート'!AQ7/'3. データシート'!AQ$7</f>
        <v>1</v>
      </c>
      <c r="AR7" s="250">
        <f>'3. データシート'!AR7/'3. データシート'!AR$7</f>
        <v>1</v>
      </c>
      <c r="AS7" s="251">
        <f>'3. データシート'!AS7/'3. データシート'!AS$7</f>
        <v>1</v>
      </c>
      <c r="AT7" s="248">
        <f>'3. データシート'!AT7/'3. データシート'!AT$7</f>
        <v>1</v>
      </c>
      <c r="AU7" s="249">
        <f>'3. データシート'!AU7/'3. データシート'!AU$7</f>
        <v>1</v>
      </c>
      <c r="AV7" s="250">
        <f>'3. データシート'!AV7/'3. データシート'!AV$7</f>
        <v>1</v>
      </c>
      <c r="AW7" s="251">
        <f>'3. データシート'!AW7/'3. データシート'!AW$7</f>
        <v>1</v>
      </c>
      <c r="AX7" s="248">
        <f>'3. データシート'!AX7/'3. データシート'!AX$7</f>
        <v>1</v>
      </c>
      <c r="AY7" s="249">
        <f>'3. データシート'!AY7/'3. データシート'!AY$7</f>
        <v>1</v>
      </c>
      <c r="AZ7" s="250">
        <f>'3. データシート'!AZ7/'3. データシート'!AZ$7</f>
        <v>1</v>
      </c>
      <c r="BA7" s="251">
        <f>'3. データシート'!BA7/'3. データシート'!BA$7</f>
        <v>1</v>
      </c>
      <c r="BB7" s="248">
        <f>'3. データシート'!BB7/'3. データシート'!BB$7</f>
        <v>1</v>
      </c>
      <c r="BC7" s="249">
        <f>'3. データシート'!BC7/'3. データシート'!BC$7</f>
        <v>1</v>
      </c>
      <c r="BD7" s="250">
        <f>'3. データシート'!BD7/'3. データシート'!BD$7</f>
        <v>1</v>
      </c>
      <c r="BE7" s="251">
        <f>'3. データシート'!BE7/'3. データシート'!BE$7</f>
        <v>1</v>
      </c>
      <c r="BF7" s="248">
        <f>'3. データシート'!BF7/'3. データシート'!BF$7</f>
        <v>1</v>
      </c>
      <c r="BG7" s="249">
        <f>'3. データシート'!BG7/'3. データシート'!BG$7</f>
        <v>1</v>
      </c>
      <c r="BH7" s="250">
        <f>'3. データシート'!BH7/'3. データシート'!BH$7</f>
        <v>1</v>
      </c>
      <c r="BI7" s="251">
        <f>'3. データシート'!BI7/'3. データシート'!BI$7</f>
        <v>1</v>
      </c>
    </row>
    <row r="8" spans="1:61" ht="13.5">
      <c r="A8" s="6">
        <v>2</v>
      </c>
      <c r="B8" s="17">
        <f>'3. データシート'!B8/'3. データシート'!B$7</f>
        <v>0.9491508340472711</v>
      </c>
      <c r="C8" s="19">
        <f>'3. データシート'!C8/'3. データシート'!C$7</f>
        <v>0.9501973883996356</v>
      </c>
      <c r="D8" s="18">
        <f>'3. データシート'!D8/'3. データシート'!D$7</f>
        <v>0.9441448774036015</v>
      </c>
      <c r="E8" s="11">
        <f>'3. データシート'!E8/'3. データシート'!E$7</f>
        <v>0.9459542296689825</v>
      </c>
      <c r="F8" s="23">
        <f>'3. データシート'!F8/'3. データシート'!F$7</f>
        <v>0.9693815683104284</v>
      </c>
      <c r="G8" s="19">
        <f>'3. データシート'!G8/'3. データシート'!G$7</f>
        <v>0.9707321996265832</v>
      </c>
      <c r="H8" s="19">
        <f>'3. データシート'!H8/'3. データシート'!H$7</f>
        <v>0.9677697258399636</v>
      </c>
      <c r="I8" s="19">
        <f>'3. データシート'!I8/'3. データシート'!I$7</f>
        <v>0.9661231517115657</v>
      </c>
      <c r="J8" s="19">
        <f>'3. データシート'!J8/'3. データシート'!J$7</f>
        <v>0.9680330761861544</v>
      </c>
      <c r="K8" s="19">
        <f>'3. データシート'!K8/'3. データシート'!K$7</f>
        <v>0.9740339086604551</v>
      </c>
      <c r="L8" s="19">
        <f>'3. データシート'!L8/'3. データシート'!L$7</f>
        <v>0.9652675065027796</v>
      </c>
      <c r="M8" s="19">
        <f>'3. データシート'!M8/'3. データシート'!M$7</f>
        <v>0.9700994999747462</v>
      </c>
      <c r="N8" s="19">
        <f>'3. データシート'!N8/'3. データシート'!N$7</f>
        <v>0.9727581725482355</v>
      </c>
      <c r="O8" s="19">
        <f>'3. データシート'!O8/'3. データシート'!O$7</f>
        <v>0.973343449671219</v>
      </c>
      <c r="P8" s="19">
        <f>'3. データシート'!P8/'3. データシート'!P$7</f>
        <v>0.9685300418239314</v>
      </c>
      <c r="Q8" s="19">
        <f>'3. データシート'!Q8/'3. データシート'!Q$7</f>
        <v>0.9693064786160012</v>
      </c>
      <c r="R8" s="19">
        <f>'3. データシート'!R8/'3. データシート'!R$7</f>
        <v>0.9691254752851711</v>
      </c>
      <c r="S8" s="19">
        <f>'3. データシート'!S8/'3. データシート'!S$7</f>
        <v>0.9692512003268975</v>
      </c>
      <c r="T8" s="19">
        <f>'3. データシート'!T8/'3. データシート'!T$7</f>
        <v>0.9663354289190833</v>
      </c>
      <c r="U8" s="24">
        <f>'3. データシート'!U8/'3. データシート'!U$7</f>
        <v>0.9757718258024943</v>
      </c>
      <c r="V8" s="252">
        <f>'3. データシート'!V8/'3. データシート'!V$7</f>
        <v>0.959238037796542</v>
      </c>
      <c r="W8" s="253">
        <f>'3. データシート'!W8/'3. データシート'!W$7</f>
        <v>0.9607773492997768</v>
      </c>
      <c r="X8" s="254">
        <f>'3. データシート'!X8/'3. データシート'!X$7</f>
        <v>0.9553651489488891</v>
      </c>
      <c r="Y8" s="11">
        <f>'3. データシート'!Y8/'3. データシート'!Y$7</f>
        <v>0.956229967948718</v>
      </c>
      <c r="Z8" s="252">
        <f>'3. データシート'!Z8/'3. データシート'!Z$7</f>
        <v>0.9663204598164767</v>
      </c>
      <c r="AA8" s="253">
        <f>'3. データシート'!AA8/'3. データシート'!AA$7</f>
        <v>0.9589512577820519</v>
      </c>
      <c r="AB8" s="254">
        <f>'3. データシート'!AB8/'3. データシート'!AB$7</f>
        <v>0.9586669982591395</v>
      </c>
      <c r="AC8" s="11">
        <f>'3. データシート'!AC8/'3. データシート'!AC$7</f>
        <v>0.9600754791935644</v>
      </c>
      <c r="AD8" s="252">
        <f>'3. データシート'!AD8/'3. データシート'!AD$7</f>
        <v>0.9489216799091941</v>
      </c>
      <c r="AE8" s="253">
        <f>'3. データシート'!AE8/'3. データシート'!AE$7</f>
        <v>0.9438910049809551</v>
      </c>
      <c r="AF8" s="254">
        <f>'3. データシート'!AF8/'3. データシート'!AF$7</f>
        <v>0.9492041658479072</v>
      </c>
      <c r="AG8" s="11">
        <f>'3. データシート'!AG8/'3. データシート'!AG$7</f>
        <v>0.9453109767985962</v>
      </c>
      <c r="AH8" s="252">
        <f>'3. データシート'!AH8/'3. データシート'!AH$7</f>
        <v>0.954104973191008</v>
      </c>
      <c r="AI8" s="253">
        <f>'3. データシート'!AI8/'3. データシート'!AI$7</f>
        <v>0.9464426877470355</v>
      </c>
      <c r="AJ8" s="254">
        <f>'3. データシート'!AJ8/'3. データシート'!AJ$7</f>
        <v>0.9489535226491107</v>
      </c>
      <c r="AK8" s="11">
        <f>'3. データシート'!AK8/'3. データシート'!AK$7</f>
        <v>0.944081968005413</v>
      </c>
      <c r="AL8" s="252">
        <f>'3. データシート'!AL8/'3. データシート'!AL$7</f>
        <v>0.9514333563195744</v>
      </c>
      <c r="AM8" s="253">
        <f>'3. データシート'!AM8/'3. データシート'!AM$7</f>
        <v>0.9451680569783892</v>
      </c>
      <c r="AN8" s="254">
        <f>'3. データシート'!AN8/'3. データシート'!AN$7</f>
        <v>0.9508697126798779</v>
      </c>
      <c r="AO8" s="11">
        <f>'3. データシート'!AO8/'3. データシート'!AO$7</f>
        <v>0.9433463184725629</v>
      </c>
      <c r="AP8" s="252">
        <f>'3. データシート'!AP8/'3. データシート'!AP$7</f>
        <v>0.943868360839297</v>
      </c>
      <c r="AQ8" s="253">
        <f>'3. データシート'!AQ8/'3. データシート'!AQ$7</f>
        <v>0.9468053783492001</v>
      </c>
      <c r="AR8" s="254">
        <f>'3. データシート'!AR8/'3. データシート'!AR$7</f>
        <v>0.9493374902572097</v>
      </c>
      <c r="AS8" s="11">
        <f>'3. データシート'!AS8/'3. データシート'!AS$7</f>
        <v>0.9498692240627724</v>
      </c>
      <c r="AT8" s="252">
        <f>'3. データシート'!AT8/'3. データシート'!AT$7</f>
        <v>0.9497255978047824</v>
      </c>
      <c r="AU8" s="253">
        <f>'3. データシート'!AU8/'3. データシート'!AU$7</f>
        <v>0.9449075215782984</v>
      </c>
      <c r="AV8" s="254">
        <f>'3. データシート'!AV8/'3. データシート'!AV$7</f>
        <v>0.9479573885848319</v>
      </c>
      <c r="AW8" s="11">
        <f>'3. データシート'!AW8/'3. データシート'!AW$7</f>
        <v>0.9448015308375448</v>
      </c>
      <c r="AX8" s="252">
        <f>'3. データシート'!AX8/'3. データシート'!AX$7</f>
        <v>0.9506635749173615</v>
      </c>
      <c r="AY8" s="253">
        <f>'3. データシート'!AY8/'3. データシート'!AY$7</f>
        <v>0.9472183998427364</v>
      </c>
      <c r="AZ8" s="254">
        <f>'3. データシート'!AZ8/'3. データシート'!AZ$7</f>
        <v>0.9490998766954377</v>
      </c>
      <c r="BA8" s="11">
        <f>'3. データシート'!BA8/'3. データシート'!BA$7</f>
        <v>0.9496181691956759</v>
      </c>
      <c r="BB8" s="252">
        <f>'3. データシート'!BB8/'3. データシート'!BB$7</f>
        <v>0.9521364112280002</v>
      </c>
      <c r="BC8" s="253">
        <f>'3. データシート'!BC8/'3. データシート'!BC$7</f>
        <v>0.9436256265197757</v>
      </c>
      <c r="BD8" s="254">
        <f>'3. データシート'!BD8/'3. データシート'!BD$7</f>
        <v>0.9481179047998407</v>
      </c>
      <c r="BE8" s="11">
        <f>'3. データシート'!BE8/'3. データシート'!BE$7</f>
        <v>0.9520774665283336</v>
      </c>
      <c r="BF8" s="252">
        <f>'3. データシート'!BF8/'3. データシート'!BF$7</f>
        <v>0.9616270914738002</v>
      </c>
      <c r="BG8" s="253">
        <f>'3. データシート'!BG8/'3. データシート'!BG$7</f>
        <v>0.9528197936492037</v>
      </c>
      <c r="BH8" s="254">
        <f>'3. データシート'!BH8/'3. データシート'!BH$7</f>
        <v>0.9713726081060721</v>
      </c>
      <c r="BI8" s="11">
        <f>'3. データシート'!BI8/'3. データシート'!BI$7</f>
        <v>0.969142338526698</v>
      </c>
    </row>
    <row r="9" spans="1:61" ht="13.5">
      <c r="A9" s="6">
        <v>4</v>
      </c>
      <c r="B9" s="17">
        <f>'3. データシート'!B9/'3. データシート'!B$7</f>
        <v>0.9341329436073175</v>
      </c>
      <c r="C9" s="19">
        <f>'3. データシート'!C9/'3. データシート'!C$7</f>
        <v>0.9308634477173803</v>
      </c>
      <c r="D9" s="18">
        <f>'3. データシート'!D9/'3. データシート'!D$7</f>
        <v>0.9265439007020043</v>
      </c>
      <c r="E9" s="11">
        <f>'3. データシート'!E9/'3. データシート'!E$7</f>
        <v>0.9267981201471189</v>
      </c>
      <c r="F9" s="23">
        <f>'3. データシート'!F9/'3. データシート'!F$7</f>
        <v>0.96892683912692</v>
      </c>
      <c r="G9" s="19">
        <f>'3. データシート'!G9/'3. データシート'!G$7</f>
        <v>0.9716909723974365</v>
      </c>
      <c r="H9" s="19">
        <f>'3. データシート'!H9/'3. データシート'!H$7</f>
        <v>0.9684285207520398</v>
      </c>
      <c r="I9" s="19">
        <f>'3. データシート'!I9/'3. データシート'!I$7</f>
        <v>0.966629532104517</v>
      </c>
      <c r="J9" s="19">
        <f>'3. データシート'!J9/'3. データシート'!J$7</f>
        <v>0.9684364443099884</v>
      </c>
      <c r="K9" s="19">
        <f>'3. データシート'!K9/'3. データシート'!K$7</f>
        <v>0.9732192861870577</v>
      </c>
      <c r="L9" s="19">
        <f>'3. データシート'!L9/'3. データシート'!L$7</f>
        <v>0.9645534757994594</v>
      </c>
      <c r="M9" s="19">
        <f>'3. データシート'!M9/'3. データシート'!M$7</f>
        <v>0.9687863023385019</v>
      </c>
      <c r="N9" s="19">
        <f>'3. データシート'!N9/'3. データシート'!N$7</f>
        <v>0.9703089073278016</v>
      </c>
      <c r="O9" s="19">
        <f>'3. データシート'!O9/'3. データシート'!O$7</f>
        <v>0.9755690440060698</v>
      </c>
      <c r="P9" s="19">
        <f>'3. データシート'!P9/'3. データシート'!P$7</f>
        <v>0.9711822911353667</v>
      </c>
      <c r="Q9" s="19">
        <f>'3. データシート'!Q9/'3. データシート'!Q$7</f>
        <v>0.9707270052255086</v>
      </c>
      <c r="R9" s="19">
        <f>'3. データシート'!R9/'3. データシート'!R$7</f>
        <v>0.9704435994930292</v>
      </c>
      <c r="S9" s="19">
        <f>'3. データシート'!S9/'3. データシート'!S$7</f>
        <v>0.9716007763816529</v>
      </c>
      <c r="T9" s="19">
        <f>'3. データシート'!T9/'3. データシート'!T$7</f>
        <v>0.9668931251267492</v>
      </c>
      <c r="U9" s="24">
        <f>'3. データシート'!U9/'3. データシート'!U$7</f>
        <v>0.9762829687180535</v>
      </c>
      <c r="V9" s="252">
        <f>'3. データシート'!V9/'3. データシート'!V$7</f>
        <v>0.9561720948934459</v>
      </c>
      <c r="W9" s="253">
        <f>'3. データシート'!W9/'3. データシート'!W$7</f>
        <v>0.957326973817739</v>
      </c>
      <c r="X9" s="254">
        <f>'3. データシート'!X9/'3. データシート'!X$7</f>
        <v>0.9500846866593604</v>
      </c>
      <c r="Y9" s="11">
        <f>'3. データシート'!Y9/'3. データシート'!Y$7</f>
        <v>0.94921875</v>
      </c>
      <c r="Z9" s="252">
        <f>'3. データシート'!Z9/'3. データシート'!Z$7</f>
        <v>0.9607744277503277</v>
      </c>
      <c r="AA9" s="253">
        <f>'3. データシート'!AA9/'3. データシート'!AA$7</f>
        <v>0.9518145467429265</v>
      </c>
      <c r="AB9" s="254">
        <f>'3. データシート'!AB9/'3. データシート'!AB$7</f>
        <v>0.9541904998756529</v>
      </c>
      <c r="AC9" s="11">
        <f>'3. データシート'!AC9/'3. データシート'!AC$7</f>
        <v>0.9552587148674149</v>
      </c>
      <c r="AD9" s="252">
        <f>'3. データシート'!AD9/'3. データシート'!AD$7</f>
        <v>0.9350046883482209</v>
      </c>
      <c r="AE9" s="253">
        <f>'3. データシート'!AE9/'3. データシート'!AE$7</f>
        <v>0.9309014552202364</v>
      </c>
      <c r="AF9" s="254">
        <f>'3. データシート'!AF9/'3. データシート'!AF$7</f>
        <v>0.9331401061112202</v>
      </c>
      <c r="AG9" s="11">
        <f>'3. データシート'!AG9/'3. データシート'!AG$7</f>
        <v>0.9357574575940729</v>
      </c>
      <c r="AH9" s="252">
        <f>'3. データシート'!AH9/'3. データシート'!AH$7</f>
        <v>0.9375276698312756</v>
      </c>
      <c r="AI9" s="253">
        <f>'3. データシート'!AI9/'3. データシート'!AI$7</f>
        <v>0.9325098814229249</v>
      </c>
      <c r="AJ9" s="254">
        <f>'3. データシート'!AJ9/'3. データシート'!AJ$7</f>
        <v>0.9335757099341653</v>
      </c>
      <c r="AK9" s="11">
        <f>'3. データシート'!AK9/'3. データシート'!AK$7</f>
        <v>0.9294379198685419</v>
      </c>
      <c r="AL9" s="252">
        <f>'3. データシート'!AL9/'3. データシート'!AL$7</f>
        <v>0.9378386365875283</v>
      </c>
      <c r="AM9" s="253">
        <f>'3. データシート'!AM9/'3. データシート'!AM$7</f>
        <v>0.9288257963803113</v>
      </c>
      <c r="AN9" s="254">
        <f>'3. データシート'!AN9/'3. データシート'!AN$7</f>
        <v>0.9341537865206647</v>
      </c>
      <c r="AO9" s="11">
        <f>'3. データシート'!AO9/'3. データシート'!AO$7</f>
        <v>0.9262732650411196</v>
      </c>
      <c r="AP9" s="252">
        <f>'3. データシート'!AP9/'3. データシート'!AP$7</f>
        <v>0.9316488973272966</v>
      </c>
      <c r="AQ9" s="253">
        <f>'3. データシート'!AQ9/'3. データシート'!AQ$7</f>
        <v>0.9298262832466385</v>
      </c>
      <c r="AR9" s="254">
        <f>'3. データシート'!AR9/'3. データシート'!AR$7</f>
        <v>0.9342361652377241</v>
      </c>
      <c r="AS9" s="11">
        <f>'3. データシート'!AS9/'3. データシート'!AS$7</f>
        <v>0.9344182892569989</v>
      </c>
      <c r="AT9" s="252">
        <f>'3. データシート'!AT9/'3. データシート'!AT$7</f>
        <v>0.935172481379851</v>
      </c>
      <c r="AU9" s="253">
        <f>'3. データシート'!AU9/'3. データシート'!AU$7</f>
        <v>0.9326757090012331</v>
      </c>
      <c r="AV9" s="254">
        <f>'3. データシート'!AV9/'3. データシート'!AV$7</f>
        <v>0.9335418295543393</v>
      </c>
      <c r="AW9" s="11">
        <f>'3. データシート'!AW9/'3. データシート'!AW$7</f>
        <v>0.9289043717187576</v>
      </c>
      <c r="AX9" s="252">
        <f>'3. データシート'!AX9/'3. データシート'!AX$7</f>
        <v>0.9366026937688096</v>
      </c>
      <c r="AY9" s="253">
        <f>'3. データシート'!AY9/'3. データシート'!AY$7</f>
        <v>0.9311971692549637</v>
      </c>
      <c r="AZ9" s="254">
        <f>'3. データシート'!AZ9/'3. データシート'!AZ$7</f>
        <v>0.9363255240443896</v>
      </c>
      <c r="BA9" s="11">
        <f>'3. データシート'!BA9/'3. データシート'!BA$7</f>
        <v>0.9355350590102152</v>
      </c>
      <c r="BB9" s="252">
        <f>'3. データシート'!BB9/'3. データシート'!BB$7</f>
        <v>0.9380266241212544</v>
      </c>
      <c r="BC9" s="253">
        <f>'3. データシート'!BC9/'3. データシート'!BC$7</f>
        <v>0.9318644236018063</v>
      </c>
      <c r="BD9" s="254">
        <f>'3. データシート'!BD9/'3. データシート'!BD$7</f>
        <v>0.9313881696873133</v>
      </c>
      <c r="BE9" s="11">
        <f>'3. データシート'!BE9/'3. データシート'!BE$7</f>
        <v>0.9393310607183439</v>
      </c>
      <c r="BF9" s="252">
        <f>'3. データシート'!BF9/'3. データシート'!BF$7</f>
        <v>0.9484520589119326</v>
      </c>
      <c r="BG9" s="253">
        <f>'3. データシート'!BG9/'3. データシート'!BG$7</f>
        <v>0.940649103475909</v>
      </c>
      <c r="BH9" s="254">
        <f>'3. データシート'!BH9/'3. データシート'!BH$7</f>
        <v>0.9680076339711717</v>
      </c>
      <c r="BI9" s="11">
        <f>'3. データシート'!BI9/'3. データシート'!BI$7</f>
        <v>0.9665708667372561</v>
      </c>
    </row>
    <row r="10" spans="1:61" ht="13.5">
      <c r="A10" s="6">
        <v>6</v>
      </c>
      <c r="B10" s="17">
        <f>'3. データシート'!B10/'3. データシート'!B$7</f>
        <v>0.911858085974903</v>
      </c>
      <c r="C10" s="19">
        <f>'3. データシート'!C10/'3. データシート'!C$7</f>
        <v>0.9074299018119243</v>
      </c>
      <c r="D10" s="18">
        <f>'3. データシート'!D10/'3. データシート'!D$7</f>
        <v>0.901414182521111</v>
      </c>
      <c r="E10" s="11">
        <f>'3. データシート'!E10/'3. データシート'!E$7</f>
        <v>0.9001328156926849</v>
      </c>
      <c r="F10" s="23">
        <f>'3. データシート'!F10/'3. データシート'!F$7</f>
        <v>0.9660974130962005</v>
      </c>
      <c r="G10" s="19">
        <f>'3. データシート'!G10/'3. データシート'!G$7</f>
        <v>0.9710854317000555</v>
      </c>
      <c r="H10" s="19">
        <f>'3. データシート'!H10/'3. データシート'!H$7</f>
        <v>0.9649825165965641</v>
      </c>
      <c r="I10" s="19">
        <f>'3. データシート'!I10/'3. データシート'!I$7</f>
        <v>0.967490378772534</v>
      </c>
      <c r="J10" s="19">
        <f>'3. データシート'!J10/'3. データシート'!J$7</f>
        <v>0.9690414964957395</v>
      </c>
      <c r="K10" s="19">
        <f>'3. データシート'!K10/'3. データシート'!K$7</f>
        <v>0.9738302530421058</v>
      </c>
      <c r="L10" s="19">
        <f>'3. データシート'!L10/'3. データシート'!L$7</f>
        <v>0.964145458254705</v>
      </c>
      <c r="M10" s="19">
        <f>'3. データシート'!M10/'3. データシート'!M$7</f>
        <v>0.9707055911914744</v>
      </c>
      <c r="N10" s="19">
        <f>'3. データシート'!N10/'3. データシート'!N$7</f>
        <v>0.9725082475257423</v>
      </c>
      <c r="O10" s="19">
        <f>'3. データシート'!O10/'3. データシート'!O$7</f>
        <v>0.9772888214466363</v>
      </c>
      <c r="P10" s="19">
        <f>'3. データシート'!P10/'3. データシート'!P$7</f>
        <v>0.9695501377129451</v>
      </c>
      <c r="Q10" s="19">
        <f>'3. データシート'!Q10/'3. データシート'!Q$7</f>
        <v>0.9710821368778855</v>
      </c>
      <c r="R10" s="19">
        <f>'3. データシート'!R10/'3. データシート'!R$7</f>
        <v>0.9719645120405577</v>
      </c>
      <c r="S10" s="19">
        <f>'3. データシート'!S10/'3. データシート'!S$7</f>
        <v>0.9731331085912759</v>
      </c>
      <c r="T10" s="19">
        <f>'3. データシート'!T10/'3. データシート'!T$7</f>
        <v>0.9678057189211113</v>
      </c>
      <c r="U10" s="24">
        <f>'3. データシート'!U10/'3. データシート'!U$7</f>
        <v>0.9774585974238397</v>
      </c>
      <c r="V10" s="252">
        <f>'3. データシート'!V10/'3. データシート'!V$7</f>
        <v>0.9473763570566948</v>
      </c>
      <c r="W10" s="253">
        <f>'3. データシート'!W10/'3. データシート'!W$7</f>
        <v>0.9468236249238888</v>
      </c>
      <c r="X10" s="254">
        <f>'3. データシート'!X10/'3. データシート'!X$7</f>
        <v>0.9400717345820464</v>
      </c>
      <c r="Y10" s="11">
        <f>'3. データシート'!Y10/'3. データシート'!Y$7</f>
        <v>0.9373998397435898</v>
      </c>
      <c r="Z10" s="252">
        <f>'3. データシート'!Z10/'3. データシート'!Z$7</f>
        <v>0.9576989008772815</v>
      </c>
      <c r="AA10" s="253">
        <f>'3. データシート'!AA10/'3. データシート'!AA$7</f>
        <v>0.9489801083160398</v>
      </c>
      <c r="AB10" s="254">
        <f>'3. データシート'!AB10/'3. データシート'!AB$7</f>
        <v>0.9470778413330018</v>
      </c>
      <c r="AC10" s="11">
        <f>'3. データシート'!AC10/'3. データシート'!AC$7</f>
        <v>0.9427947164564505</v>
      </c>
      <c r="AD10" s="252">
        <f>'3. データシート'!AD10/'3. データシート'!AD$7</f>
        <v>0.9120564575827863</v>
      </c>
      <c r="AE10" s="253">
        <f>'3. データシート'!AE10/'3. データシート'!AE$7</f>
        <v>0.9129797831819514</v>
      </c>
      <c r="AF10" s="254">
        <f>'3. データシート'!AF10/'3. データシート'!AF$7</f>
        <v>0.9138337590882295</v>
      </c>
      <c r="AG10" s="11">
        <f>'3. データシート'!AG10/'3. データシート'!AG$7</f>
        <v>0.9141645544940534</v>
      </c>
      <c r="AH10" s="252">
        <f>'3. データシート'!AH10/'3. データシート'!AH$7</f>
        <v>0.9177037729352157</v>
      </c>
      <c r="AI10" s="253">
        <f>'3. データシート'!AI10/'3. データシート'!AI$7</f>
        <v>0.9110671936758893</v>
      </c>
      <c r="AJ10" s="254">
        <f>'3. データシート'!AJ10/'3. データシート'!AJ$7</f>
        <v>0.9079787756706299</v>
      </c>
      <c r="AK10" s="11">
        <f>'3. データシート'!AK10/'3. データシート'!AK$7</f>
        <v>0.9109757865738727</v>
      </c>
      <c r="AL10" s="252">
        <f>'3. データシート'!AL10/'3. データシート'!AL$7</f>
        <v>0.9194168062259875</v>
      </c>
      <c r="AM10" s="253">
        <f>'3. データシート'!AM10/'3. データシート'!AM$7</f>
        <v>0.9077028147714523</v>
      </c>
      <c r="AN10" s="254">
        <f>'3. データシート'!AN10/'3. データシート'!AN$7</f>
        <v>0.9154997819661805</v>
      </c>
      <c r="AO10" s="11">
        <f>'3. データシート'!AO10/'3. データシート'!AO$7</f>
        <v>0.9059298802481605</v>
      </c>
      <c r="AP10" s="252">
        <f>'3. データシート'!AP10/'3. データシート'!AP$7</f>
        <v>0.9118835499732243</v>
      </c>
      <c r="AQ10" s="253">
        <f>'3. データシート'!AQ10/'3. データシート'!AQ$7</f>
        <v>0.9057316714103445</v>
      </c>
      <c r="AR10" s="254">
        <f>'3. データシート'!AR10/'3. データシート'!AR$7</f>
        <v>0.9113893219017927</v>
      </c>
      <c r="AS10" s="11">
        <f>'3. データシート'!AS10/'3. データシート'!AS$7</f>
        <v>0.912525428654461</v>
      </c>
      <c r="AT10" s="252">
        <f>'3. データシート'!AT10/'3. データシート'!AT$7</f>
        <v>0.9148373186985496</v>
      </c>
      <c r="AU10" s="253">
        <f>'3. データシート'!AU10/'3. データシート'!AU$7</f>
        <v>0.90865598027127</v>
      </c>
      <c r="AV10" s="254">
        <f>'3. データシート'!AV10/'3. データシート'!AV$7</f>
        <v>0.9144351055512119</v>
      </c>
      <c r="AW10" s="11">
        <f>'3. データシート'!AW10/'3. データシート'!AW$7</f>
        <v>0.9096707717972622</v>
      </c>
      <c r="AX10" s="252">
        <f>'3. データシート'!AX10/'3. データシート'!AX$7</f>
        <v>0.9161774137845972</v>
      </c>
      <c r="AY10" s="253">
        <f>'3. データシート'!AY10/'3. データシート'!AY$7</f>
        <v>0.9125221151955967</v>
      </c>
      <c r="AZ10" s="254">
        <f>'3. データシート'!AZ10/'3. データシート'!AZ$7</f>
        <v>0.9157090012330457</v>
      </c>
      <c r="BA10" s="11">
        <f>'3. データシート'!BA10/'3. データシート'!BA$7</f>
        <v>0.915302985222652</v>
      </c>
      <c r="BB10" s="252">
        <f>'3. データシート'!BB10/'3. データシート'!BB$7</f>
        <v>0.9157899985042629</v>
      </c>
      <c r="BC10" s="253">
        <f>'3. データシート'!BC10/'3. データシート'!BC$7</f>
        <v>0.9104759069028833</v>
      </c>
      <c r="BD10" s="254">
        <f>'3. データシート'!BD10/'3. データシート'!BD$7</f>
        <v>0.9123182632941645</v>
      </c>
      <c r="BE10" s="11">
        <f>'3. データシート'!BE10/'3. データシート'!BE$7</f>
        <v>0.9194703818981276</v>
      </c>
      <c r="BF10" s="252">
        <f>'3. データシート'!BF10/'3. データシート'!BF$7</f>
        <v>0.9310690311592025</v>
      </c>
      <c r="BG10" s="253">
        <f>'3. データシート'!BG10/'3. データシート'!BG$7</f>
        <v>0.9184613843534007</v>
      </c>
      <c r="BH10" s="254">
        <f>'3. データシート'!BH10/'3. データシート'!BH$7</f>
        <v>0.9694641153131435</v>
      </c>
      <c r="BI10" s="11">
        <f>'3. データシート'!BI10/'3. データシート'!BI$7</f>
        <v>0.9663691826753391</v>
      </c>
    </row>
    <row r="11" spans="1:61" ht="13.5">
      <c r="A11" s="6">
        <v>8</v>
      </c>
      <c r="B11" s="17">
        <f>'3. データシート'!B11/'3. データシート'!B$7</f>
        <v>0.8820238875170086</v>
      </c>
      <c r="C11" s="19">
        <f>'3. データシート'!C11/'3. データシート'!C$7</f>
        <v>0.8731653001315922</v>
      </c>
      <c r="D11" s="18">
        <f>'3. データシート'!D11/'3. データシート'!D$7</f>
        <v>0.8688065927357819</v>
      </c>
      <c r="E11" s="11">
        <f>'3. データシート'!E11/'3. データシート'!E$7</f>
        <v>0.8653453208009808</v>
      </c>
      <c r="F11" s="23">
        <f>'3. データシート'!F11/'3. データシート'!F$7</f>
        <v>0.9672089733225546</v>
      </c>
      <c r="G11" s="19">
        <f>'3. データシート'!G11/'3. データシート'!G$7</f>
        <v>0.9693697330574759</v>
      </c>
      <c r="H11" s="19">
        <f>'3. データシート'!H11/'3. データシート'!H$7</f>
        <v>0.9672122839912837</v>
      </c>
      <c r="I11" s="19">
        <f>'3. データシート'!I11/'3. データシート'!I$7</f>
        <v>0.9678954830868949</v>
      </c>
      <c r="J11" s="19">
        <f>'3. データシート'!J11/'3. データシート'!J$7</f>
        <v>0.9698482327434075</v>
      </c>
      <c r="K11" s="19">
        <f>'3. データシート'!K11/'3. データシート'!K$7</f>
        <v>0.971488213431088</v>
      </c>
      <c r="L11" s="19">
        <f>'3. データシート'!L11/'3. データシート'!L$7</f>
        <v>0.9644004692201764</v>
      </c>
      <c r="M11" s="19">
        <f>'3. データシート'!M11/'3. データシート'!M$7</f>
        <v>0.9718672660235366</v>
      </c>
      <c r="N11" s="19">
        <f>'3. データシート'!N11/'3. データシート'!N$7</f>
        <v>0.9693092072378287</v>
      </c>
      <c r="O11" s="19">
        <f>'3. データシート'!O11/'3. データシート'!O$7</f>
        <v>0.9762771876580678</v>
      </c>
      <c r="P11" s="19">
        <f>'3. データシート'!P11/'3. データシート'!P$7</f>
        <v>0.9671529123737631</v>
      </c>
      <c r="Q11" s="19">
        <f>'3. データシート'!Q11/'3. データシート'!Q$7</f>
        <v>0.969509410988788</v>
      </c>
      <c r="R11" s="19">
        <f>'3. データシート'!R11/'3. データシート'!R$7</f>
        <v>0.97191381495564</v>
      </c>
      <c r="S11" s="19">
        <f>'3. データシート'!S11/'3. データシート'!S$7</f>
        <v>0.9714986209010114</v>
      </c>
      <c r="T11" s="19">
        <f>'3. データシート'!T11/'3. データシート'!T$7</f>
        <v>0.9676029203001419</v>
      </c>
      <c r="U11" s="24">
        <f>'3. データシート'!U11/'3. データシート'!U$7</f>
        <v>0.9740339398895931</v>
      </c>
      <c r="V11" s="252">
        <f>'3. データシート'!V11/'3. データシート'!V$7</f>
        <v>0.9379774829111379</v>
      </c>
      <c r="W11" s="253">
        <f>'3. データシート'!W11/'3. データシート'!W$7</f>
        <v>0.9355084229754415</v>
      </c>
      <c r="X11" s="254">
        <f>'3. データシート'!X11/'3. データシート'!X$7</f>
        <v>0.9243299790774135</v>
      </c>
      <c r="Y11" s="11">
        <f>'3. データシート'!Y11/'3. データシート'!Y$7</f>
        <v>0.9182692307692307</v>
      </c>
      <c r="Z11" s="252">
        <f>'3. データシート'!Z11/'3. データシート'!Z$7</f>
        <v>0.9468085106382979</v>
      </c>
      <c r="AA11" s="253">
        <f>'3. データシート'!AA11/'3. データシート'!AA$7</f>
        <v>0.9392114187376626</v>
      </c>
      <c r="AB11" s="254">
        <f>'3. データシート'!AB11/'3. データシート'!AB$7</f>
        <v>0.932255657796568</v>
      </c>
      <c r="AC11" s="11">
        <f>'3. データシート'!AC11/'3. データシート'!AC$7</f>
        <v>0.9300327738603635</v>
      </c>
      <c r="AD11" s="252">
        <f>'3. データシート'!AD11/'3. データシート'!AD$7</f>
        <v>0.8872822385628979</v>
      </c>
      <c r="AE11" s="253">
        <f>'3. データシート'!AE11/'3. データシート'!AE$7</f>
        <v>0.8834358824103916</v>
      </c>
      <c r="AF11" s="254">
        <f>'3. データシート'!AF11/'3. データシート'!AF$7</f>
        <v>0.8874042051483592</v>
      </c>
      <c r="AG11" s="11">
        <f>'3. データシート'!AG11/'3. データシート'!AG$7</f>
        <v>0.8851140573211153</v>
      </c>
      <c r="AH11" s="252">
        <f>'3. データシート'!AH11/'3. データシート'!AH$7</f>
        <v>0.8890747208421467</v>
      </c>
      <c r="AI11" s="253">
        <f>'3. データシート'!AI11/'3. データシート'!AI$7</f>
        <v>0.8807312252964427</v>
      </c>
      <c r="AJ11" s="254">
        <f>'3. データシート'!AJ11/'3. データシート'!AJ$7</f>
        <v>0.8810553208214602</v>
      </c>
      <c r="AK11" s="11">
        <f>'3. データシート'!AK11/'3. データシート'!AK$7</f>
        <v>0.8824126431781935</v>
      </c>
      <c r="AL11" s="252">
        <f>'3. データシート'!AL11/'3. データシート'!AL$7</f>
        <v>0.8915870357600236</v>
      </c>
      <c r="AM11" s="253">
        <f>'3. データシート'!AM11/'3. データシート'!AM$7</f>
        <v>0.8790184887067661</v>
      </c>
      <c r="AN11" s="254">
        <f>'3. データシート'!AN11/'3. データシート'!AN$7</f>
        <v>0.8870100295556955</v>
      </c>
      <c r="AO11" s="11">
        <f>'3. データシート'!AO11/'3. データシート'!AO$7</f>
        <v>0.8777954119174722</v>
      </c>
      <c r="AP11" s="252">
        <f>'3. データシート'!AP11/'3. データシート'!AP$7</f>
        <v>0.88457231877708</v>
      </c>
      <c r="AQ11" s="253">
        <f>'3. データシート'!AQ11/'3. データシート'!AQ$7</f>
        <v>0.8791343605849445</v>
      </c>
      <c r="AR11" s="254">
        <f>'3. データシート'!AR11/'3. データシート'!AR$7</f>
        <v>0.8834762275915822</v>
      </c>
      <c r="AS11" s="11">
        <f>'3. データシート'!AS11/'3. データシート'!AS$7</f>
        <v>0.8861280635474184</v>
      </c>
      <c r="AT11" s="252">
        <f>'3. データシート'!AT11/'3. データシート'!AT$7</f>
        <v>0.886858094864759</v>
      </c>
      <c r="AU11" s="253">
        <f>'3. データシート'!AU11/'3. データシート'!AU$7</f>
        <v>0.8849815043156597</v>
      </c>
      <c r="AV11" s="254">
        <f>'3. データシート'!AV11/'3. データシート'!AV$7</f>
        <v>0.8880473025801408</v>
      </c>
      <c r="AW11" s="11">
        <f>'3. データシート'!AW11/'3. データシート'!AW$7</f>
        <v>0.8796428045728865</v>
      </c>
      <c r="AX11" s="252">
        <f>'3. データシート'!AX11/'3. データシート'!AX$7</f>
        <v>0.8877596329369973</v>
      </c>
      <c r="AY11" s="253">
        <f>'3. データシート'!AY11/'3. データシート'!AY$7</f>
        <v>0.8823963043050914</v>
      </c>
      <c r="AZ11" s="254">
        <f>'3. データシート'!AZ11/'3. データシート'!AZ$7</f>
        <v>0.885672009864365</v>
      </c>
      <c r="BA11" s="11">
        <f>'3. データシート'!BA11/'3. データシート'!BA$7</f>
        <v>0.8885252405038183</v>
      </c>
      <c r="BB11" s="252">
        <f>'3. データシート'!BB11/'3. データシート'!BB$7</f>
        <v>0.8892157351548088</v>
      </c>
      <c r="BC11" s="253">
        <f>'3. データシート'!BC11/'3. データシート'!BC$7</f>
        <v>0.8808495856285048</v>
      </c>
      <c r="BD11" s="254">
        <f>'3. データシート'!BD11/'3. データシート'!BD$7</f>
        <v>0.8824935271858195</v>
      </c>
      <c r="BE11" s="11">
        <f>'3. データシート'!BE11/'3. データシート'!BE$7</f>
        <v>0.8898769823625315</v>
      </c>
      <c r="BF11" s="252">
        <f>'3. データシート'!BF11/'3. データシート'!BF$7</f>
        <v>0.9065724877266806</v>
      </c>
      <c r="BG11" s="253">
        <f>'3. データシート'!BG11/'3. データシート'!BG$7</f>
        <v>0.8906140438745868</v>
      </c>
      <c r="BH11" s="254">
        <f>'3. データシート'!BH11/'3. データシート'!BH$7</f>
        <v>0.9698659032695495</v>
      </c>
      <c r="BI11" s="11">
        <f>'3. データシート'!BI11/'3. データシート'!BI$7</f>
        <v>0.9671254979075279</v>
      </c>
    </row>
    <row r="12" spans="1:61" ht="13.5">
      <c r="A12" s="6">
        <v>10</v>
      </c>
      <c r="B12" s="17">
        <f>'3. データシート'!B12/'3. データシート'!B$7</f>
        <v>0.8460918207932269</v>
      </c>
      <c r="C12" s="19">
        <f>'3. データシート'!C12/'3. データシート'!C$7</f>
        <v>0.8330802712825185</v>
      </c>
      <c r="D12" s="18">
        <f>'3. データシート'!D12/'3. データシート'!D$7</f>
        <v>0.8288737409705972</v>
      </c>
      <c r="E12" s="11">
        <f>'3. データシート'!E12/'3. データシート'!E$7</f>
        <v>0.8255516959542296</v>
      </c>
      <c r="F12" s="23">
        <f>'3. データシート'!F12/'3. データシート'!F$7</f>
        <v>0.9648342764753436</v>
      </c>
      <c r="G12" s="19">
        <f>'3. データシート'!G12/'3. データシート'!G$7</f>
        <v>0.9695715799566029</v>
      </c>
      <c r="H12" s="19">
        <f>'3. データシート'!H12/'3. データシート'!H$7</f>
        <v>0.9632088379871282</v>
      </c>
      <c r="I12" s="19">
        <f>'3. データシート'!I12/'3. データシート'!I$7</f>
        <v>0.9624772128823172</v>
      </c>
      <c r="J12" s="19">
        <f>'3. データシート'!J12/'3. データシート'!J$7</f>
        <v>0.9670750768920486</v>
      </c>
      <c r="K12" s="19">
        <f>'3. データシート'!K12/'3. データシート'!K$7</f>
        <v>0.9726083193320095</v>
      </c>
      <c r="L12" s="19">
        <f>'3. データシート'!L12/'3. データシート'!L$7</f>
        <v>0.9660325393991942</v>
      </c>
      <c r="M12" s="19">
        <f>'3. データシート'!M12/'3. データシート'!M$7</f>
        <v>0.9710591444012324</v>
      </c>
      <c r="N12" s="19">
        <f>'3. データシート'!N12/'3. データシート'!N$7</f>
        <v>0.9731580525842247</v>
      </c>
      <c r="O12" s="19">
        <f>'3. データシート'!O12/'3. データシート'!O$7</f>
        <v>0.9741527567020738</v>
      </c>
      <c r="P12" s="19">
        <f>'3. データシート'!P12/'3. データシート'!P$7</f>
        <v>0.9689380801795369</v>
      </c>
      <c r="Q12" s="19">
        <f>'3. データシート'!Q12/'3. データシート'!Q$7</f>
        <v>0.968038151286084</v>
      </c>
      <c r="R12" s="19">
        <f>'3. データシート'!R12/'3. データシート'!R$7</f>
        <v>0.9703422053231939</v>
      </c>
      <c r="S12" s="19">
        <f>'3. データシート'!S12/'3. データシート'!S$7</f>
        <v>0.9721626315251813</v>
      </c>
      <c r="T12" s="19">
        <f>'3. データシート'!T12/'3. データシート'!T$7</f>
        <v>0.9652200365037518</v>
      </c>
      <c r="U12" s="24">
        <f>'3. データシート'!U12/'3. データシート'!U$7</f>
        <v>0.9750562257207115</v>
      </c>
      <c r="V12" s="252">
        <f>'3. データシート'!V12/'3. データシート'!V$7</f>
        <v>0.9236529955770004</v>
      </c>
      <c r="W12" s="253">
        <f>'3. データシート'!W12/'3. データシート'!W$7</f>
        <v>0.9184595088289019</v>
      </c>
      <c r="X12" s="254">
        <f>'3. データシート'!X12/'3. データシート'!X$7</f>
        <v>0.901863106505928</v>
      </c>
      <c r="Y12" s="11">
        <f>'3. データシート'!Y12/'3. データシート'!Y$7</f>
        <v>0.9001903044871795</v>
      </c>
      <c r="Z12" s="252">
        <f>'3. データシート'!Z12/'3. データシート'!Z$7</f>
        <v>0.9358677019259857</v>
      </c>
      <c r="AA12" s="253">
        <f>'3. データシート'!AA12/'3. データシート'!AA$7</f>
        <v>0.924431846940325</v>
      </c>
      <c r="AB12" s="254">
        <f>'3. データシート'!AB12/'3. データシート'!AB$7</f>
        <v>0.9134046257149963</v>
      </c>
      <c r="AC12" s="11">
        <f>'3. データシート'!AC12/'3. データシート'!AC$7</f>
        <v>0.9099711987287715</v>
      </c>
      <c r="AD12" s="252">
        <f>'3. データシート'!AD12/'3. データシート'!AD$7</f>
        <v>0.8498248038296402</v>
      </c>
      <c r="AE12" s="253">
        <f>'3. データシート'!AE12/'3. データシート'!AE$7</f>
        <v>0.8485203633167302</v>
      </c>
      <c r="AF12" s="254">
        <f>'3. データシート'!AF12/'3. データシート'!AF$7</f>
        <v>0.8505600314403615</v>
      </c>
      <c r="AG12" s="11">
        <f>'3. データシート'!AG12/'3. データシート'!AG$7</f>
        <v>0.84680249561318</v>
      </c>
      <c r="AH12" s="252">
        <f>'3. データシート'!AH12/'3. データシート'!AH$7</f>
        <v>0.852722711397511</v>
      </c>
      <c r="AI12" s="253">
        <f>'3. データシート'!AI12/'3. データシート'!AI$7</f>
        <v>0.8442687747035573</v>
      </c>
      <c r="AJ12" s="254">
        <f>'3. データシート'!AJ12/'3. データシート'!AJ$7</f>
        <v>0.8434705708951558</v>
      </c>
      <c r="AK12" s="11">
        <f>'3. データシート'!AK12/'3. データシート'!AK$7</f>
        <v>0.8452950558213717</v>
      </c>
      <c r="AL12" s="252">
        <f>'3. データシート'!AL12/'3. データシート'!AL$7</f>
        <v>0.8552359373460743</v>
      </c>
      <c r="AM12" s="253">
        <f>'3. データシート'!AM12/'3. データシート'!AM$7</f>
        <v>0.845602224498756</v>
      </c>
      <c r="AN12" s="254">
        <f>'3. データシート'!AN12/'3. データシート'!AN$7</f>
        <v>0.853190561558215</v>
      </c>
      <c r="AO12" s="11">
        <f>'3. データシート'!AO12/'3. データシート'!AO$7</f>
        <v>0.841052277208676</v>
      </c>
      <c r="AP12" s="252">
        <f>'3. データシート'!AP12/'3. データシート'!AP$7</f>
        <v>0.8506888661700989</v>
      </c>
      <c r="AQ12" s="253">
        <f>'3. データシート'!AQ12/'3. データシート'!AQ$7</f>
        <v>0.8441947197958583</v>
      </c>
      <c r="AR12" s="254">
        <f>'3. データシート'!AR12/'3. データシート'!AR$7</f>
        <v>0.850448168355417</v>
      </c>
      <c r="AS12" s="11">
        <f>'3. データシート'!AS12/'3. データシート'!AS$7</f>
        <v>0.8495108011237044</v>
      </c>
      <c r="AT12" s="252">
        <f>'3. データシート'!AT12/'3. データシート'!AT$7</f>
        <v>0.8491277930223442</v>
      </c>
      <c r="AU12" s="253">
        <f>'3. データシート'!AU12/'3. データシート'!AU$7</f>
        <v>0.8512946979038224</v>
      </c>
      <c r="AV12" s="254">
        <f>'3. データシート'!AV12/'3. データシート'!AV$7</f>
        <v>0.8517885066458171</v>
      </c>
      <c r="AW12" s="11">
        <f>'3. データシート'!AW12/'3. データシート'!AW$7</f>
        <v>0.8482410087826897</v>
      </c>
      <c r="AX12" s="252">
        <f>'3. データシート'!AX12/'3. データシート'!AX$7</f>
        <v>0.856282993734274</v>
      </c>
      <c r="AY12" s="253">
        <f>'3. データシート'!AY12/'3. データシート'!AY$7</f>
        <v>0.847159425987812</v>
      </c>
      <c r="AZ12" s="254">
        <f>'3. データシート'!AZ12/'3. データシート'!AZ$7</f>
        <v>0.8506535141800247</v>
      </c>
      <c r="BA12" s="11">
        <f>'3. データシート'!BA12/'3. データシート'!BA$7</f>
        <v>0.8521273430526629</v>
      </c>
      <c r="BB12" s="252">
        <f>'3. データシート'!BB12/'3. データシート'!BB$7</f>
        <v>0.855412075584584</v>
      </c>
      <c r="BC12" s="253">
        <f>'3. データシート'!BC12/'3. データシート'!BC$7</f>
        <v>0.8452185995732222</v>
      </c>
      <c r="BD12" s="254">
        <f>'3. データシート'!BD12/'3. データシート'!BD$7</f>
        <v>0.8463951404102769</v>
      </c>
      <c r="BE12" s="11">
        <f>'3. データシート'!BE12/'3. データシート'!BE$7</f>
        <v>0.8551454967639939</v>
      </c>
      <c r="BF12" s="252">
        <f>'3. データシート'!BF12/'3. データシート'!BF$7</f>
        <v>0.8727081454764052</v>
      </c>
      <c r="BG12" s="253">
        <f>'3. データシート'!BG12/'3. データシート'!BG$7</f>
        <v>0.8546028248021637</v>
      </c>
      <c r="BH12" s="254">
        <f>'3. データシート'!BH12/'3. データシート'!BH$7</f>
        <v>0.970970820149666</v>
      </c>
      <c r="BI12" s="11">
        <f>'3. データシート'!BI12/'3. データシート'!BI$7</f>
        <v>0.9676801290777997</v>
      </c>
    </row>
    <row r="13" spans="1:61" ht="13.5">
      <c r="A13" s="6">
        <v>12</v>
      </c>
      <c r="B13" s="17">
        <f>'3. データシート'!B13/'3. データシート'!B$7</f>
        <v>0.8051201935191251</v>
      </c>
      <c r="C13" s="19">
        <f>'3. データシート'!C13/'3. データシート'!C$7</f>
        <v>0.7847454195768803</v>
      </c>
      <c r="D13" s="18">
        <f>'3. データシート'!D13/'3. データシート'!D$7</f>
        <v>0.7820225862244379</v>
      </c>
      <c r="E13" s="11">
        <f>'3. データシート'!E13/'3. データシート'!E$7</f>
        <v>0.7775337147527585</v>
      </c>
      <c r="F13" s="23">
        <f>'3. データシート'!F13/'3. データシート'!F$7</f>
        <v>0.9572049312853679</v>
      </c>
      <c r="G13" s="19">
        <f>'3. データシート'!G13/'3. データシート'!G$7</f>
        <v>0.9646263309279911</v>
      </c>
      <c r="H13" s="19">
        <f>'3. データシート'!H13/'3. データシート'!H$7</f>
        <v>0.9541377388131557</v>
      </c>
      <c r="I13" s="19">
        <f>'3. データシート'!I13/'3. データシート'!I$7</f>
        <v>0.9552866113024103</v>
      </c>
      <c r="J13" s="19">
        <f>'3. データシート'!J13/'3. データシート'!J$7</f>
        <v>0.9706549689910755</v>
      </c>
      <c r="K13" s="19">
        <f>'3. データシート'!K13/'3. データシート'!K$7</f>
        <v>0.9733211139962323</v>
      </c>
      <c r="L13" s="19">
        <f>'3. データシート'!L13/'3. データシート'!L$7</f>
        <v>0.9664405569439486</v>
      </c>
      <c r="M13" s="19">
        <f>'3. データシート'!M13/'3. データシート'!M$7</f>
        <v>0.968937825142684</v>
      </c>
      <c r="N13" s="19">
        <f>'3. データシート'!N13/'3. データシート'!N$7</f>
        <v>0.9680095971208638</v>
      </c>
      <c r="O13" s="19">
        <f>'3. データシート'!O13/'3. データシート'!O$7</f>
        <v>0.9759736975214972</v>
      </c>
      <c r="P13" s="19">
        <f>'3. データシート'!P13/'3. データシート'!P$7</f>
        <v>0.9676629603182699</v>
      </c>
      <c r="Q13" s="19">
        <f>'3. データシート'!Q13/'3. データシート'!Q$7</f>
        <v>0.9695601440819847</v>
      </c>
      <c r="R13" s="19">
        <f>'3. データシート'!R13/'3. データシート'!R$7</f>
        <v>0.9711026615969581</v>
      </c>
      <c r="S13" s="19">
        <f>'3. データシート'!S13/'3. データシート'!S$7</f>
        <v>0.9711410767187659</v>
      </c>
      <c r="T13" s="19">
        <f>'3. データシート'!T13/'3. データシート'!T$7</f>
        <v>0.9669438247819915</v>
      </c>
      <c r="U13" s="24">
        <f>'3. データシート'!U13/'3. データシート'!U$7</f>
        <v>0.9763851973011654</v>
      </c>
      <c r="V13" s="252">
        <f>'3. データシート'!V13/'3. データシート'!V$7</f>
        <v>0.905659429030961</v>
      </c>
      <c r="W13" s="253">
        <f>'3. データシート'!W13/'3. データシート'!W$7</f>
        <v>0.8976557743048508</v>
      </c>
      <c r="X13" s="254">
        <f>'3. データシート'!X13/'3. データシート'!X$7</f>
        <v>0.878848261432699</v>
      </c>
      <c r="Y13" s="11">
        <f>'3. データシート'!Y13/'3. データシート'!Y$7</f>
        <v>0.8742487980769231</v>
      </c>
      <c r="Z13" s="252">
        <f>'3. データシート'!Z13/'3. データシート'!Z$7</f>
        <v>0.9184229101542806</v>
      </c>
      <c r="AA13" s="253">
        <f>'3. データシート'!AA13/'3. データシート'!AA$7</f>
        <v>0.9046920078959356</v>
      </c>
      <c r="AB13" s="254">
        <f>'3. データシート'!AB13/'3. データシート'!AB$7</f>
        <v>0.8894802287988063</v>
      </c>
      <c r="AC13" s="11">
        <f>'3. データシート'!AC13/'3. データシート'!AC$7</f>
        <v>0.8895620220478697</v>
      </c>
      <c r="AD13" s="252">
        <f>'3. データシート'!AD13/'3. データシート'!AD$7</f>
        <v>0.8098011153333662</v>
      </c>
      <c r="AE13" s="253">
        <f>'3. データシート'!AE13/'3. データシート'!AE$7</f>
        <v>0.8048149233323567</v>
      </c>
      <c r="AF13" s="254">
        <f>'3. データシート'!AF13/'3. データシート'!AF$7</f>
        <v>0.8065435252505404</v>
      </c>
      <c r="AG13" s="11">
        <f>'3. データシート'!AG13/'3. データシート'!AG$7</f>
        <v>0.8065412361084032</v>
      </c>
      <c r="AH13" s="252">
        <f>'3. データシート'!AH13/'3. データシート'!AH$7</f>
        <v>0.8121402921934183</v>
      </c>
      <c r="AI13" s="253">
        <f>'3. データシート'!AI13/'3. データシート'!AI$7</f>
        <v>0.8029644268774704</v>
      </c>
      <c r="AJ13" s="254">
        <f>'3. データシート'!AJ13/'3. データシート'!AJ$7</f>
        <v>0.7997445219612852</v>
      </c>
      <c r="AK13" s="11">
        <f>'3. データシート'!AK13/'3. データシート'!AK$7</f>
        <v>0.8033444492774636</v>
      </c>
      <c r="AL13" s="252">
        <f>'3. データシート'!AL13/'3. データシート'!AL$7</f>
        <v>0.8153383903063738</v>
      </c>
      <c r="AM13" s="253">
        <f>'3. データシート'!AM13/'3. データシート'!AM$7</f>
        <v>0.8057954046538855</v>
      </c>
      <c r="AN13" s="254">
        <f>'3. データシート'!AN13/'3. データシート'!AN$7</f>
        <v>0.8102621251029604</v>
      </c>
      <c r="AO13" s="11">
        <f>'3. データシート'!AO13/'3. データシート'!AO$7</f>
        <v>0.7995960178906363</v>
      </c>
      <c r="AP13" s="252">
        <f>'3. データシート'!AP13/'3. データシート'!AP$7</f>
        <v>0.8108173896110219</v>
      </c>
      <c r="AQ13" s="253">
        <f>'3. データシート'!AQ13/'3. データシート'!AQ$7</f>
        <v>0.8024830699774267</v>
      </c>
      <c r="AR13" s="254">
        <f>'3. データシート'!AR13/'3. データシート'!AR$7</f>
        <v>0.809041309431021</v>
      </c>
      <c r="AS13" s="11">
        <f>'3. データシート'!AS13/'3. データシート'!AS$7</f>
        <v>0.8068875326939843</v>
      </c>
      <c r="AT13" s="252">
        <f>'3. データシート'!AT13/'3. データシート'!AT$7</f>
        <v>0.8089964719717758</v>
      </c>
      <c r="AU13" s="253">
        <f>'3. データシート'!AU13/'3. データシート'!AU$7</f>
        <v>0.8100616522811344</v>
      </c>
      <c r="AV13" s="254">
        <f>'3. データシート'!AV13/'3. データシート'!AV$7</f>
        <v>0.8142591868647381</v>
      </c>
      <c r="AW13" s="11">
        <f>'3. データシート'!AW13/'3. データシート'!AW$7</f>
        <v>0.8058485844659241</v>
      </c>
      <c r="AX13" s="252">
        <f>'3. データシート'!AX13/'3. データシート'!AX$7</f>
        <v>0.8169125265183285</v>
      </c>
      <c r="AY13" s="253">
        <f>'3. データシート'!AY13/'3. データシート'!AY$7</f>
        <v>0.807499508551209</v>
      </c>
      <c r="AZ13" s="254">
        <f>'3. データシート'!AZ13/'3. データシート'!AZ$7</f>
        <v>0.810209617755857</v>
      </c>
      <c r="BA13" s="11">
        <f>'3. データシート'!BA13/'3. データシート'!BA$7</f>
        <v>0.8124566101358722</v>
      </c>
      <c r="BB13" s="252">
        <f>'3. データシート'!BB13/'3. データシート'!BB$7</f>
        <v>0.8116866929251633</v>
      </c>
      <c r="BC13" s="253">
        <f>'3. データシート'!BC13/'3. データシート'!BC$7</f>
        <v>0.8013001836137165</v>
      </c>
      <c r="BD13" s="254">
        <f>'3. データシート'!BD13/'3. データシート'!BD$7</f>
        <v>0.8020812587134037</v>
      </c>
      <c r="BE13" s="11">
        <f>'3. データシート'!BE13/'3. データシート'!BE$7</f>
        <v>0.815374734449879</v>
      </c>
      <c r="BF13" s="252">
        <f>'3. データシート'!BF13/'3. データシート'!BF$7</f>
        <v>0.8302775273018735</v>
      </c>
      <c r="BG13" s="253">
        <f>'3. データシート'!BG13/'3. データシート'!BG$7</f>
        <v>0.8088250025042573</v>
      </c>
      <c r="BH13" s="254">
        <f>'3. データシート'!BH13/'3. データシート'!BH$7</f>
        <v>0.9681080809602732</v>
      </c>
      <c r="BI13" s="11">
        <f>'3. データシート'!BI13/'3. データシート'!BI$7</f>
        <v>0.9675792870468412</v>
      </c>
    </row>
    <row r="14" spans="1:61" ht="13.5">
      <c r="A14" s="6">
        <v>14</v>
      </c>
      <c r="B14" s="17">
        <f>'3. データシート'!B14/'3. データシート'!B$7</f>
        <v>0.7570427858690723</v>
      </c>
      <c r="C14" s="19">
        <f>'3. データシート'!C14/'3. データシート'!C$7</f>
        <v>0.7321591254175523</v>
      </c>
      <c r="D14" s="18">
        <f>'3. データシート'!D14/'3. データシート'!D$7</f>
        <v>0.7335435954827552</v>
      </c>
      <c r="E14" s="11">
        <f>'3. データシート'!E14/'3. データシート'!E$7</f>
        <v>0.7247139354311402</v>
      </c>
      <c r="F14" s="23">
        <f>'3. データシート'!F14/'3. データシート'!F$7</f>
        <v>0.938965238480194</v>
      </c>
      <c r="G14" s="19">
        <f>'3. データシート'!G14/'3. データシート'!G$7</f>
        <v>0.9462078013826513</v>
      </c>
      <c r="H14" s="19">
        <f>'3. データシート'!H14/'3. データシート'!H$7</f>
        <v>0.9367556884406831</v>
      </c>
      <c r="I14" s="19">
        <f>'3. データシート'!I14/'3. データシート'!I$7</f>
        <v>0.93589224225238</v>
      </c>
      <c r="J14" s="19">
        <f>'3. データシート'!J14/'3. データシート'!J$7</f>
        <v>0.9672263399384864</v>
      </c>
      <c r="K14" s="19">
        <f>'3. データシート'!K14/'3. データシート'!K$7</f>
        <v>0.971335471717326</v>
      </c>
      <c r="L14" s="19">
        <f>'3. データシート'!L14/'3. データシート'!L$7</f>
        <v>0.9631764165859132</v>
      </c>
      <c r="M14" s="19">
        <f>'3. データシート'!M14/'3. データシート'!M$7</f>
        <v>0.96888731754129</v>
      </c>
      <c r="N14" s="19">
        <f>'3. データシート'!N14/'3. データシート'!N$7</f>
        <v>0.9722083374987504</v>
      </c>
      <c r="O14" s="19">
        <f>'3. データシート'!O14/'3. データシート'!O$7</f>
        <v>0.9755690440060698</v>
      </c>
      <c r="P14" s="19">
        <f>'3. データシート'!P14/'3. データシート'!P$7</f>
        <v>0.9675609507293685</v>
      </c>
      <c r="Q14" s="19">
        <f>'3. データシート'!Q14/'3. データシート'!Q$7</f>
        <v>0.970321140479935</v>
      </c>
      <c r="R14" s="19">
        <f>'3. データシート'!R14/'3. データシート'!R$7</f>
        <v>0.9692775665399239</v>
      </c>
      <c r="S14" s="19">
        <f>'3. データシート'!S14/'3. データシート'!S$7</f>
        <v>0.9711921544590867</v>
      </c>
      <c r="T14" s="19">
        <f>'3. データシート'!T14/'3. データシート'!T$7</f>
        <v>0.9664875278848104</v>
      </c>
      <c r="U14" s="24">
        <f>'3. データシート'!U14/'3. データシート'!U$7</f>
        <v>0.9771007973829483</v>
      </c>
      <c r="V14" s="252">
        <f>'3. データシート'!V14/'3. データシート'!V$7</f>
        <v>0.882086851628468</v>
      </c>
      <c r="W14" s="253">
        <f>'3. データシート'!W14/'3. データシート'!W$7</f>
        <v>0.8762431499898519</v>
      </c>
      <c r="X14" s="254">
        <f>'3. データシート'!X14/'3. データシート'!X$7</f>
        <v>0.8509514795257547</v>
      </c>
      <c r="Y14" s="11">
        <f>'3. データシート'!Y14/'3. データシート'!Y$7</f>
        <v>0.8434995993589743</v>
      </c>
      <c r="Z14" s="252">
        <f>'3. データシート'!Z14/'3. データシート'!Z$7</f>
        <v>0.8988101240294444</v>
      </c>
      <c r="AA14" s="253">
        <f>'3. データシート'!AA14/'3. データシート'!AA$7</f>
        <v>0.8853570886268158</v>
      </c>
      <c r="AB14" s="254">
        <f>'3. データシート'!AB14/'3. データシート'!AB$7</f>
        <v>0.8636160159164387</v>
      </c>
      <c r="AC14" s="11">
        <f>'3. データシート'!AC14/'3. データシート'!AC$7</f>
        <v>0.8639884794915086</v>
      </c>
      <c r="AD14" s="252">
        <f>'3. データシート'!AD14/'3. データシート'!AD$7</f>
        <v>0.7604994324631101</v>
      </c>
      <c r="AE14" s="253">
        <f>'3. データシート'!AE14/'3. データシート'!AE$7</f>
        <v>0.7598398281082137</v>
      </c>
      <c r="AF14" s="254">
        <f>'3. データシート'!AF14/'3. データシート'!AF$7</f>
        <v>0.7622322656710552</v>
      </c>
      <c r="AG14" s="11">
        <f>'3. データシート'!AG14/'3. データシート'!AG$7</f>
        <v>0.7598947163189705</v>
      </c>
      <c r="AH14" s="252">
        <f>'3. データシート'!AH14/'3. データシート'!AH$7</f>
        <v>0.7623591913030646</v>
      </c>
      <c r="AI14" s="253">
        <f>'3. データシート'!AI14/'3. データシート'!AI$7</f>
        <v>0.75449604743083</v>
      </c>
      <c r="AJ14" s="254">
        <f>'3. データシート'!AJ14/'3. データシート'!AJ$7</f>
        <v>0.7498280436277881</v>
      </c>
      <c r="AK14" s="11">
        <f>'3. データシート'!AK14/'3. データシート'!AK$7</f>
        <v>0.7583007104538205</v>
      </c>
      <c r="AL14" s="252">
        <f>'3. データシート'!AL14/'3. データシート'!AL$7</f>
        <v>0.7709092700226579</v>
      </c>
      <c r="AM14" s="253">
        <f>'3. データシート'!AM14/'3. データシート'!AM$7</f>
        <v>0.7588175032928436</v>
      </c>
      <c r="AN14" s="254">
        <f>'3. データシート'!AN14/'3. データシート'!AN$7</f>
        <v>0.7656378700518436</v>
      </c>
      <c r="AO14" s="11">
        <f>'3. データシート'!AO14/'3. データシート'!AO$7</f>
        <v>0.7523204924734286</v>
      </c>
      <c r="AP14" s="252">
        <f>'3. データシート'!AP14/'3. データシート'!AP$7</f>
        <v>0.7671973126916898</v>
      </c>
      <c r="AQ14" s="253">
        <f>'3. データシート'!AQ14/'3. データシート'!AQ$7</f>
        <v>0.7564530375895574</v>
      </c>
      <c r="AR14" s="254">
        <f>'3. データシート'!AR14/'3. データシート'!AR$7</f>
        <v>0.7630553390491036</v>
      </c>
      <c r="AS14" s="11">
        <f>'3. データシート'!AS14/'3. データシート'!AS$7</f>
        <v>0.7623268429720043</v>
      </c>
      <c r="AT14" s="252">
        <f>'3. データシート'!AT14/'3. データシート'!AT$7</f>
        <v>0.7606330850646805</v>
      </c>
      <c r="AU14" s="253">
        <f>'3. データシート'!AU14/'3. データシート'!AU$7</f>
        <v>0.7640443896424167</v>
      </c>
      <c r="AV14" s="254">
        <f>'3. データシート'!AV14/'3. データシート'!AV$7</f>
        <v>0.7689112587959344</v>
      </c>
      <c r="AW14" s="11">
        <f>'3. データシート'!AW14/'3. データシート'!AW$7</f>
        <v>0.7635542907610029</v>
      </c>
      <c r="AX14" s="252">
        <f>'3. データシート'!AX14/'3. データシート'!AX$7</f>
        <v>0.7719177068429621</v>
      </c>
      <c r="AY14" s="253">
        <f>'3. データシート'!AY14/'3. データシート'!AY$7</f>
        <v>0.7601729899744447</v>
      </c>
      <c r="AZ14" s="254">
        <f>'3. データシート'!AZ14/'3. データシート'!AZ$7</f>
        <v>0.7651294697903822</v>
      </c>
      <c r="BA14" s="11">
        <f>'3. データシート'!BA14/'3. データシート'!BA$7</f>
        <v>0.766835267281563</v>
      </c>
      <c r="BB14" s="252">
        <f>'3. データシート'!BB14/'3. データシート'!BB$7</f>
        <v>0.764870120157551</v>
      </c>
      <c r="BC14" s="253">
        <f>'3. データシート'!BC14/'3. データシート'!BC$7</f>
        <v>0.755545630489802</v>
      </c>
      <c r="BD14" s="254">
        <f>'3. データシート'!BD14/'3. データシート'!BD$7</f>
        <v>0.7561242780322645</v>
      </c>
      <c r="BE14" s="11">
        <f>'3. データシート'!BE14/'3. データシート'!BE$7</f>
        <v>0.7684896991255373</v>
      </c>
      <c r="BF14" s="252">
        <f>'3. データシート'!BF14/'3. データシート'!BF$7</f>
        <v>0.7833383428514177</v>
      </c>
      <c r="BG14" s="253">
        <f>'3. データシート'!BG14/'3. データシート'!BG$7</f>
        <v>0.7594911349293799</v>
      </c>
      <c r="BH14" s="254">
        <f>'3. データシート'!BH14/'3. データシート'!BH$7</f>
        <v>0.9689116568730852</v>
      </c>
      <c r="BI14" s="11">
        <f>'3. データシート'!BI14/'3. データシート'!BI$7</f>
        <v>0.9656632884586296</v>
      </c>
    </row>
    <row r="15" spans="1:61" ht="13.5">
      <c r="A15" s="6">
        <v>16</v>
      </c>
      <c r="B15" s="17">
        <f>'3. データシート'!B15/'3. データシート'!B$7</f>
        <v>0.7050345209897697</v>
      </c>
      <c r="C15" s="19">
        <f>'3. データシート'!C15/'3. データシート'!C$7</f>
        <v>0.6766373114687722</v>
      </c>
      <c r="D15" s="18">
        <f>'3. データシート'!D15/'3. データシート'!D$7</f>
        <v>0.6782480415098179</v>
      </c>
      <c r="E15" s="11">
        <f>'3. データシート'!E15/'3. データシート'!E$7</f>
        <v>0.6705149162239477</v>
      </c>
      <c r="F15" s="23">
        <f>'3. データシート'!F15/'3. データシート'!F$7</f>
        <v>0.9119846402586904</v>
      </c>
      <c r="G15" s="19">
        <f>'3. データシート'!G15/'3. データシート'!G$7</f>
        <v>0.9187566231013776</v>
      </c>
      <c r="H15" s="19">
        <f>'3. データシート'!H15/'3. データシート'!H$7</f>
        <v>0.9039172959002686</v>
      </c>
      <c r="I15" s="19">
        <f>'3. データシート'!I15/'3. データシート'!I$7</f>
        <v>0.9081932347579502</v>
      </c>
      <c r="J15" s="19">
        <f>'3. データシート'!J15/'3. データシート'!J$7</f>
        <v>0.9675288660313619</v>
      </c>
      <c r="K15" s="19">
        <f>'3. データシート'!K15/'3. データシート'!K$7</f>
        <v>0.9716918690494374</v>
      </c>
      <c r="L15" s="19">
        <f>'3. データシート'!L15/'3. データシート'!L$7</f>
        <v>0.961289335441424</v>
      </c>
      <c r="M15" s="19">
        <f>'3. データシート'!M15/'3. データシート'!M$7</f>
        <v>0.96888731754129</v>
      </c>
      <c r="N15" s="19">
        <f>'3. データシート'!N15/'3. データシート'!N$7</f>
        <v>0.9719084274717584</v>
      </c>
      <c r="O15" s="19">
        <f>'3. データシート'!O15/'3. データシート'!O$7</f>
        <v>0.9759231158320688</v>
      </c>
      <c r="P15" s="19">
        <f>'3. データシート'!P15/'3. データシート'!P$7</f>
        <v>0.9680709986738754</v>
      </c>
      <c r="Q15" s="19">
        <f>'3. データシート'!Q15/'3. データシート'!Q$7</f>
        <v>0.9683932829384607</v>
      </c>
      <c r="R15" s="19">
        <f>'3. データシート'!R15/'3. データシート'!R$7</f>
        <v>0.9698859315589353</v>
      </c>
      <c r="S15" s="19">
        <f>'3. データシート'!S15/'3. データシート'!S$7</f>
        <v>0.9709878434978036</v>
      </c>
      <c r="T15" s="19">
        <f>'3. データシート'!T15/'3. データシート'!T$7</f>
        <v>0.9652200365037518</v>
      </c>
      <c r="U15" s="24">
        <f>'3. データシート'!U15/'3. データシート'!U$7</f>
        <v>0.976027397260274</v>
      </c>
      <c r="V15" s="252">
        <f>'3. データシート'!V15/'3. データシート'!V$7</f>
        <v>0.8580619219943707</v>
      </c>
      <c r="W15" s="253">
        <f>'3. データシート'!W15/'3. データシート'!W$7</f>
        <v>0.8534097828293079</v>
      </c>
      <c r="X15" s="254">
        <f>'3. データシート'!X15/'3. データシート'!X$7</f>
        <v>0.8167281060077712</v>
      </c>
      <c r="Y15" s="11">
        <f>'3. データシート'!Y15/'3. データシート'!Y$7</f>
        <v>0.8114483173076923</v>
      </c>
      <c r="Z15" s="252">
        <f>'3. データシート'!Z15/'3. データシート'!Z$7</f>
        <v>0.8742059090450741</v>
      </c>
      <c r="AA15" s="253">
        <f>'3. データシート'!AA15/'3. データシート'!AA$7</f>
        <v>0.8629852710431746</v>
      </c>
      <c r="AB15" s="254">
        <f>'3. データシート'!AB15/'3. データシート'!AB$7</f>
        <v>0.8336234767470778</v>
      </c>
      <c r="AC15" s="11">
        <f>'3. データシート'!AC15/'3. データシート'!AC$7</f>
        <v>0.8333002284238753</v>
      </c>
      <c r="AD15" s="252">
        <f>'3. データシート'!AD15/'3. データシート'!AD$7</f>
        <v>0.7101613778808666</v>
      </c>
      <c r="AE15" s="253">
        <f>'3. データシート'!AE15/'3. データシート'!AE$7</f>
        <v>0.7103721066510401</v>
      </c>
      <c r="AF15" s="254">
        <f>'3. データシート'!AF15/'3. データシート'!AF$7</f>
        <v>0.7125171939477304</v>
      </c>
      <c r="AG15" s="11">
        <f>'3. データシート'!AG15/'3. データシート'!AG$7</f>
        <v>0.7095437707155391</v>
      </c>
      <c r="AH15" s="252">
        <f>'3. データシート'!AH15/'3. データシート'!AH$7</f>
        <v>0.7131683801465886</v>
      </c>
      <c r="AI15" s="253">
        <f>'3. データシート'!AI15/'3. データシート'!AI$7</f>
        <v>0.7038537549407115</v>
      </c>
      <c r="AJ15" s="254">
        <f>'3. データシート'!AJ15/'3. データシート'!AJ$7</f>
        <v>0.6992237398054436</v>
      </c>
      <c r="AK15" s="11">
        <f>'3. データシート'!AK15/'3. データシート'!AK$7</f>
        <v>0.7084239524430912</v>
      </c>
      <c r="AL15" s="252">
        <f>'3. データシート'!AL15/'3. データシート'!AL$7</f>
        <v>0.7217515515712738</v>
      </c>
      <c r="AM15" s="253">
        <f>'3. データシート'!AM15/'3. データシート'!AM$7</f>
        <v>0.7082296697399874</v>
      </c>
      <c r="AN15" s="254">
        <f>'3. データシート'!AN15/'3. データシート'!AN$7</f>
        <v>0.71510247589515</v>
      </c>
      <c r="AO15" s="11">
        <f>'3. データシート'!AO15/'3. データシート'!AO$7</f>
        <v>0.702928870292887</v>
      </c>
      <c r="AP15" s="252">
        <f>'3. データシート'!AP15/'3. データシート'!AP$7</f>
        <v>0.7170050143615209</v>
      </c>
      <c r="AQ15" s="253">
        <f>'3. データシート'!AQ15/'3. データシート'!AQ$7</f>
        <v>0.70345470605555</v>
      </c>
      <c r="AR15" s="254">
        <f>'3. データシート'!AR15/'3. データシート'!AR$7</f>
        <v>0.7127825409197194</v>
      </c>
      <c r="AS15" s="11">
        <f>'3. データシート'!AS15/'3. データシート'!AS$7</f>
        <v>0.7126319868255352</v>
      </c>
      <c r="AT15" s="252">
        <f>'3. データシート'!AT15/'3. データシート'!AT$7</f>
        <v>0.7099176793414347</v>
      </c>
      <c r="AU15" s="253">
        <f>'3. データシート'!AU15/'3. データシート'!AU$7</f>
        <v>0.7167447595561036</v>
      </c>
      <c r="AV15" s="254">
        <f>'3. データシート'!AV15/'3. データシート'!AV$7</f>
        <v>0.7214132134480062</v>
      </c>
      <c r="AW15" s="11">
        <f>'3. データシート'!AW15/'3. データシート'!AW$7</f>
        <v>0.7117413277071782</v>
      </c>
      <c r="AX15" s="252">
        <f>'3. データシート'!AX15/'3. データシート'!AX$7</f>
        <v>0.7207558340322661</v>
      </c>
      <c r="AY15" s="253">
        <f>'3. データシート'!AY15/'3. データシート'!AY$7</f>
        <v>0.7111755455081581</v>
      </c>
      <c r="AZ15" s="254">
        <f>'3. データシート'!AZ15/'3. データシート'!AZ$7</f>
        <v>0.7137854500616523</v>
      </c>
      <c r="BA15" s="11">
        <f>'3. データシート'!BA15/'3. データシート'!BA$7</f>
        <v>0.7156104334027571</v>
      </c>
      <c r="BB15" s="252">
        <f>'3. データシート'!BB15/'3. データシート'!BB$7</f>
        <v>0.7141147728972429</v>
      </c>
      <c r="BC15" s="253">
        <f>'3. データシート'!BC15/'3. データシート'!BC$7</f>
        <v>0.7047789191603394</v>
      </c>
      <c r="BD15" s="254">
        <f>'3. データシート'!BD15/'3. データシート'!BD$7</f>
        <v>0.7047898824935271</v>
      </c>
      <c r="BE15" s="11">
        <f>'3. データシート'!BE15/'3. データシート'!BE$7</f>
        <v>0.7188874067486785</v>
      </c>
      <c r="BF15" s="252">
        <f>'3. データシート'!BF15/'3. データシート'!BF$7</f>
        <v>0.7328924957419096</v>
      </c>
      <c r="BG15" s="253">
        <f>'3. データシート'!BG15/'3. データシート'!BG$7</f>
        <v>0.7093559050385656</v>
      </c>
      <c r="BH15" s="254">
        <f>'3. データシート'!BH15/'3. データシート'!BH$7</f>
        <v>0.9661995881673446</v>
      </c>
      <c r="BI15" s="11">
        <f>'3. データシート'!BI15/'3. データシート'!BI$7</f>
        <v>0.9617808702667272</v>
      </c>
    </row>
    <row r="16" spans="1:61" ht="13.5">
      <c r="A16" s="6">
        <v>18</v>
      </c>
      <c r="B16" s="17">
        <f>'3. データシート'!B16/'3. データシート'!B$7</f>
        <v>0.6513128055233584</v>
      </c>
      <c r="C16" s="19">
        <f>'3. データシート'!C16/'3. データシート'!C$7</f>
        <v>0.6176738536289098</v>
      </c>
      <c r="D16" s="18">
        <f>'3. データシート'!D16/'3. データシート'!D$7</f>
        <v>0.6262590294027877</v>
      </c>
      <c r="E16" s="11">
        <f>'3. データシート'!E16/'3. データシート'!E$7</f>
        <v>0.6141193297915816</v>
      </c>
      <c r="F16" s="23">
        <f>'3. データシート'!F16/'3. データシート'!F$7</f>
        <v>0.8737368633791431</v>
      </c>
      <c r="G16" s="19">
        <f>'3. データシート'!G16/'3. データシート'!G$7</f>
        <v>0.8818691022859161</v>
      </c>
      <c r="H16" s="19">
        <f>'3. データシート'!H16/'3. データシート'!H$7</f>
        <v>0.8649977195560736</v>
      </c>
      <c r="I16" s="19">
        <f>'3. データシート'!I16/'3. データシート'!I$7</f>
        <v>0.8699615150901358</v>
      </c>
      <c r="J16" s="19">
        <f>'3. データシート'!J16/'3. データシート'!J$7</f>
        <v>0.9636968688549388</v>
      </c>
      <c r="K16" s="19">
        <f>'3. データシート'!K16/'3. データシート'!K$7</f>
        <v>0.9653785448806069</v>
      </c>
      <c r="L16" s="19">
        <f>'3. データシート'!L16/'3. データシート'!L$7</f>
        <v>0.9594022542969348</v>
      </c>
      <c r="M16" s="19">
        <f>'3. データシート'!M16/'3. データシート'!M$7</f>
        <v>0.9620182837517046</v>
      </c>
      <c r="N16" s="19">
        <f>'3. データシート'!N16/'3. データシート'!N$7</f>
        <v>0.9697590722783165</v>
      </c>
      <c r="O16" s="19">
        <f>'3. データシート'!O16/'3. データシート'!O$7</f>
        <v>0.974051593323217</v>
      </c>
      <c r="P16" s="19">
        <f>'3. データシート'!P16/'3. データシート'!P$7</f>
        <v>0.9641946342956238</v>
      </c>
      <c r="Q16" s="19">
        <f>'3. データシート'!Q16/'3. データシート'!Q$7</f>
        <v>0.9686976814976409</v>
      </c>
      <c r="R16" s="19">
        <f>'3. データシート'!R16/'3. データシート'!R$7</f>
        <v>0.9697845373891001</v>
      </c>
      <c r="S16" s="19">
        <f>'3. データシート'!S16/'3. データシート'!S$7</f>
        <v>0.9712943099397283</v>
      </c>
      <c r="T16" s="19">
        <f>'3. データシート'!T16/'3. データシート'!T$7</f>
        <v>0.9654735347799634</v>
      </c>
      <c r="U16" s="24">
        <f>'3. データシート'!U16/'3. データシート'!U$7</f>
        <v>0.9731138826415866</v>
      </c>
      <c r="V16" s="252">
        <f>'3. データシート'!V16/'3. データシート'!V$7</f>
        <v>0.8304181745074387</v>
      </c>
      <c r="W16" s="253">
        <f>'3. データシート'!W16/'3. データシート'!W$7</f>
        <v>0.8258575197889182</v>
      </c>
      <c r="X16" s="254">
        <f>'3. データシート'!X16/'3. データシート'!X$7</f>
        <v>0.7858423831822258</v>
      </c>
      <c r="Y16" s="11">
        <f>'3. データシート'!Y16/'3. データシート'!Y$7</f>
        <v>0.7777443910256411</v>
      </c>
      <c r="Z16" s="252">
        <f>'3. データシート'!Z16/'3. データシート'!Z$7</f>
        <v>0.8502067157406473</v>
      </c>
      <c r="AA16" s="253">
        <f>'3. データシート'!AA16/'3. データシート'!AA$7</f>
        <v>0.8376271701169206</v>
      </c>
      <c r="AB16" s="254">
        <f>'3. データシート'!AB16/'3. データシート'!AB$7</f>
        <v>0.8014921661278289</v>
      </c>
      <c r="AC16" s="11">
        <f>'3. データシート'!AC16/'3. データシート'!AC$7</f>
        <v>0.8021154037143708</v>
      </c>
      <c r="AD16" s="252">
        <f>'3. データシート'!AD16/'3. データシート'!AD$7</f>
        <v>0.6583921433154024</v>
      </c>
      <c r="AE16" s="253">
        <f>'3. データシート'!AE16/'3. データシート'!AE$7</f>
        <v>0.6569489207930462</v>
      </c>
      <c r="AF16" s="254">
        <f>'3. データシート'!AF16/'3. データシート'!AF$7</f>
        <v>0.6594615838082138</v>
      </c>
      <c r="AG16" s="11">
        <f>'3. データシート'!AG16/'3. データシート'!AG$7</f>
        <v>0.6559270813023981</v>
      </c>
      <c r="AH16" s="252">
        <f>'3. データシート'!AH16/'3. データシート'!AH$7</f>
        <v>0.6585665797629003</v>
      </c>
      <c r="AI16" s="253">
        <f>'3. データシート'!AI16/'3. データシート'!AI$7</f>
        <v>0.6488636363636363</v>
      </c>
      <c r="AJ16" s="254">
        <f>'3. データシート'!AJ16/'3. データシート'!AJ$7</f>
        <v>0.6429203105040778</v>
      </c>
      <c r="AK16" s="11">
        <f>'3. データシート'!AK16/'3. データシート'!AK$7</f>
        <v>0.6541008167802426</v>
      </c>
      <c r="AL16" s="252">
        <f>'3. データシート'!AL16/'3. データシート'!AL$7</f>
        <v>0.6688996158013989</v>
      </c>
      <c r="AM16" s="253">
        <f>'3. データシート'!AM16/'3. データシート'!AM$7</f>
        <v>0.6552514756817406</v>
      </c>
      <c r="AN16" s="254">
        <f>'3. データシート'!AN16/'3. データシート'!AN$7</f>
        <v>0.6635011386210572</v>
      </c>
      <c r="AO16" s="11">
        <f>'3. データシート'!AO16/'3. データシート'!AO$7</f>
        <v>0.6489684028278747</v>
      </c>
      <c r="AP16" s="252">
        <f>'3. データシート'!AP16/'3. データシート'!AP$7</f>
        <v>0.6654982717491845</v>
      </c>
      <c r="AQ16" s="253">
        <f>'3. データシート'!AQ16/'3. データシート'!AQ$7</f>
        <v>0.6507998822259299</v>
      </c>
      <c r="AR16" s="254">
        <f>'3. データシート'!AR16/'3. データシート'!AR$7</f>
        <v>0.6583690568978956</v>
      </c>
      <c r="AS16" s="11">
        <f>'3. データシート'!AS16/'3. データシート'!AS$7</f>
        <v>0.6595950789499176</v>
      </c>
      <c r="AT16" s="252">
        <f>'3. データシート'!AT16/'3. データシート'!AT$7</f>
        <v>0.6535672285378283</v>
      </c>
      <c r="AU16" s="253">
        <f>'3. データシート'!AU16/'3. データシート'!AU$7</f>
        <v>0.667225647348952</v>
      </c>
      <c r="AV16" s="254">
        <f>'3. データシート'!AV16/'3. データシート'!AV$7</f>
        <v>0.6689308053166536</v>
      </c>
      <c r="AW16" s="11">
        <f>'3. データシート'!AW16/'3. データシート'!AW$7</f>
        <v>0.6610078013836417</v>
      </c>
      <c r="AX16" s="252">
        <f>'3. データシート'!AX16/'3. データシート'!AX$7</f>
        <v>0.6688539148453303</v>
      </c>
      <c r="AY16" s="253">
        <f>'3. データシート'!AY16/'3. データシート'!AY$7</f>
        <v>0.6579024965598584</v>
      </c>
      <c r="AZ16" s="254">
        <f>'3. データシート'!AZ16/'3. データシート'!AZ$7</f>
        <v>0.6600246609124537</v>
      </c>
      <c r="BA16" s="11">
        <f>'3. データシート'!BA16/'3. データシート'!BA$7</f>
        <v>0.6639888921947833</v>
      </c>
      <c r="BB16" s="252">
        <f>'3. データシート'!BB16/'3. データシート'!BB$7</f>
        <v>0.6599690880989181</v>
      </c>
      <c r="BC16" s="253">
        <f>'3. データシート'!BC16/'3. データシート'!BC$7</f>
        <v>0.649694804228078</v>
      </c>
      <c r="BD16" s="254">
        <f>'3. データシート'!BD16/'3. データシート'!BD$7</f>
        <v>0.6511153156741685</v>
      </c>
      <c r="BE16" s="11">
        <f>'3. データシート'!BE16/'3. データシート'!BE$7</f>
        <v>0.6653821451509313</v>
      </c>
      <c r="BF16" s="252">
        <f>'3. データシート'!BF16/'3. データシート'!BF$7</f>
        <v>0.6795411281434726</v>
      </c>
      <c r="BG16" s="253">
        <f>'3. データシート'!BG16/'3. データシート'!BG$7</f>
        <v>0.6516077331463488</v>
      </c>
      <c r="BH16" s="254">
        <f>'3. データシート'!BH16/'3. データシート'!BH$7</f>
        <v>0.9678067399929687</v>
      </c>
      <c r="BI16" s="11">
        <f>'3. データシート'!BI16/'3. データシート'!BI$7</f>
        <v>0.9588060303534514</v>
      </c>
    </row>
    <row r="17" spans="1:61" ht="13.5">
      <c r="A17" s="6">
        <v>20</v>
      </c>
      <c r="B17" s="17">
        <f>'3. データシート'!B17/'3. データシート'!B$7</f>
        <v>0.597087134001915</v>
      </c>
      <c r="C17" s="19">
        <f>'3. データシート'!C17/'3. データシート'!C$7</f>
        <v>0.5585079461483956</v>
      </c>
      <c r="D17" s="18">
        <f>'3. データシート'!D17/'3. データシート'!D$7</f>
        <v>0.5675043239393631</v>
      </c>
      <c r="E17" s="11">
        <f>'3. データシート'!E17/'3. データシート'!E$7</f>
        <v>0.5565999182672661</v>
      </c>
      <c r="F17" s="23">
        <f>'3. データシート'!F17/'3. データシート'!F$7</f>
        <v>0.8275060630557801</v>
      </c>
      <c r="G17" s="19">
        <f>'3. データシート'!G17/'3. データシート'!G$7</f>
        <v>0.8368572437805925</v>
      </c>
      <c r="H17" s="19">
        <f>'3. データシート'!H17/'3. データシート'!H$7</f>
        <v>0.8188820757107383</v>
      </c>
      <c r="I17" s="19">
        <f>'3. データシート'!I17/'3. データシート'!I$7</f>
        <v>0.8227668624670853</v>
      </c>
      <c r="J17" s="19">
        <f>'3. データシート'!J17/'3. データシート'!J$7</f>
        <v>0.9544194020067565</v>
      </c>
      <c r="K17" s="19">
        <f>'3. データシート'!K17/'3. データシート'!K$7</f>
        <v>0.9586579094750777</v>
      </c>
      <c r="L17" s="19">
        <f>'3. データシート'!L17/'3. データシート'!L$7</f>
        <v>0.9485897893609425</v>
      </c>
      <c r="M17" s="19">
        <f>'3. データシート'!M17/'3. データシート'!M$7</f>
        <v>0.9521693014798728</v>
      </c>
      <c r="N17" s="19">
        <f>'3. データシート'!N17/'3. データシート'!N$7</f>
        <v>0.9705088473457962</v>
      </c>
      <c r="O17" s="19">
        <f>'3. データシート'!O17/'3. データシート'!O$7</f>
        <v>0.9731917046029337</v>
      </c>
      <c r="P17" s="19">
        <f>'3. データシート'!P17/'3. データシート'!P$7</f>
        <v>0.9673569315515659</v>
      </c>
      <c r="Q17" s="19">
        <f>'3. データシート'!Q17/'3. データシート'!Q$7</f>
        <v>0.9669220232357567</v>
      </c>
      <c r="R17" s="19">
        <f>'3. データシート'!R17/'3. データシート'!R$7</f>
        <v>0.9685678073510773</v>
      </c>
      <c r="S17" s="19">
        <f>'3. データシート'!S17/'3. データシート'!S$7</f>
        <v>0.9667483910511799</v>
      </c>
      <c r="T17" s="19">
        <f>'3. データシート'!T17/'3. データシート'!T$7</f>
        <v>0.9642060433989049</v>
      </c>
      <c r="U17" s="24">
        <f>'3. データシート'!U17/'3. データシート'!U$7</f>
        <v>0.9748517685544879</v>
      </c>
      <c r="V17" s="252">
        <f>'3. データシート'!V17/'3. データシート'!V$7</f>
        <v>0.8026236429433052</v>
      </c>
      <c r="W17" s="253">
        <f>'3. データシート'!W17/'3. データシート'!W$7</f>
        <v>0.7960726608483865</v>
      </c>
      <c r="X17" s="254">
        <f>'3. データシート'!X17/'3. データシート'!X$7</f>
        <v>0.750722327388662</v>
      </c>
      <c r="Y17" s="11">
        <f>'3. データシート'!Y17/'3. データシート'!Y$7</f>
        <v>0.744140625</v>
      </c>
      <c r="Z17" s="252">
        <f>'3. データシート'!Z17/'3. データシート'!Z$7</f>
        <v>0.8240395280830897</v>
      </c>
      <c r="AA17" s="253">
        <f>'3. データシート'!AA17/'3. データシート'!AA$7</f>
        <v>0.8097383205952321</v>
      </c>
      <c r="AB17" s="254">
        <f>'3. データシート'!AB17/'3. データシート'!AB$7</f>
        <v>0.7645859238995275</v>
      </c>
      <c r="AC17" s="11">
        <f>'3. データシート'!AC17/'3. データシート'!AC$7</f>
        <v>0.7705333200913695</v>
      </c>
      <c r="AD17" s="252">
        <f>'3. データシート'!AD17/'3. データシート'!AD$7</f>
        <v>0.6027735281054138</v>
      </c>
      <c r="AE17" s="253">
        <f>'3. データシート'!AE17/'3. データシート'!AE$7</f>
        <v>0.6002050981541166</v>
      </c>
      <c r="AF17" s="254">
        <f>'3. データシート'!AF17/'3. データシート'!AF$7</f>
        <v>0.6029671841226174</v>
      </c>
      <c r="AG17" s="11">
        <f>'3. データシート'!AG17/'3. データシート'!AG$7</f>
        <v>0.5992883603041529</v>
      </c>
      <c r="AH17" s="252">
        <f>'3. データシート'!AH17/'3. データシート'!AH$7</f>
        <v>0.6027350091003001</v>
      </c>
      <c r="AI17" s="253">
        <f>'3. データシート'!AI17/'3. データシート'!AI$7</f>
        <v>0.5940217391304348</v>
      </c>
      <c r="AJ17" s="254">
        <f>'3. データシート'!AJ17/'3. データシート'!AJ$7</f>
        <v>0.5869607939471357</v>
      </c>
      <c r="AK17" s="11">
        <f>'3. データシート'!AK17/'3. データシート'!AK$7</f>
        <v>0.5983277753612681</v>
      </c>
      <c r="AL17" s="252">
        <f>'3. データシート'!AL17/'3. データシート'!AL$7</f>
        <v>0.6151610678750862</v>
      </c>
      <c r="AM17" s="253">
        <f>'3. データシート'!AM17/'3. データシート'!AM$7</f>
        <v>0.6030050246353481</v>
      </c>
      <c r="AN17" s="254">
        <f>'3. データシート'!AN17/'3. データシート'!AN$7</f>
        <v>0.6091380396337032</v>
      </c>
      <c r="AO17" s="11">
        <f>'3. データシート'!AO17/'3. データシート'!AO$7</f>
        <v>0.5941422594142259</v>
      </c>
      <c r="AP17" s="252">
        <f>'3. データシート'!AP17/'3. データシート'!AP$7</f>
        <v>0.6111679080862665</v>
      </c>
      <c r="AQ17" s="253">
        <f>'3. データシート'!AQ17/'3. データシート'!AQ$7</f>
        <v>0.595985867111591</v>
      </c>
      <c r="AR17" s="254">
        <f>'3. データシート'!AR17/'3. データシート'!AR$7</f>
        <v>0.6049298519095869</v>
      </c>
      <c r="AS17" s="11">
        <f>'3. データシート'!AS17/'3. データシート'!AS$7</f>
        <v>0.6056863314927831</v>
      </c>
      <c r="AT17" s="252">
        <f>'3. データシート'!AT17/'3. データシート'!AT$7</f>
        <v>0.5980497843982752</v>
      </c>
      <c r="AU17" s="253">
        <f>'3. データシート'!AU17/'3. データシート'!AU$7</f>
        <v>0.6112946979038224</v>
      </c>
      <c r="AV17" s="254">
        <f>'3. データシート'!AV17/'3. データシート'!AV$7</f>
        <v>0.6139562157935887</v>
      </c>
      <c r="AW17" s="11">
        <f>'3. データシート'!AW17/'3. データシート'!AW$7</f>
        <v>0.6076247485403071</v>
      </c>
      <c r="AX17" s="252">
        <f>'3. データシート'!AX17/'3. データシート'!AX$7</f>
        <v>0.6161626128570724</v>
      </c>
      <c r="AY17" s="253">
        <f>'3. データシート'!AY17/'3. データシート'!AY$7</f>
        <v>0.6035482602712797</v>
      </c>
      <c r="AZ17" s="254">
        <f>'3. データシート'!AZ17/'3. データシート'!AZ$7</f>
        <v>0.6051787916152898</v>
      </c>
      <c r="BA17" s="11">
        <f>'3. データシート'!BA17/'3. データシート'!BA$7</f>
        <v>0.6113755826638897</v>
      </c>
      <c r="BB17" s="252">
        <f>'3. データシート'!BB17/'3. データシート'!BB$7</f>
        <v>0.6043775240564392</v>
      </c>
      <c r="BC17" s="253">
        <f>'3. データシート'!BC17/'3. データシート'!BC$7</f>
        <v>0.5938166840355318</v>
      </c>
      <c r="BD17" s="254">
        <f>'3. データシート'!BD17/'3. データシート'!BD$7</f>
        <v>0.595399322844055</v>
      </c>
      <c r="BE17" s="11">
        <f>'3. データシート'!BE17/'3. データシート'!BE$7</f>
        <v>0.6117286695321378</v>
      </c>
      <c r="BF17" s="252">
        <f>'3. データシート'!BF17/'3. データシート'!BF$7</f>
        <v>0.6199779581204288</v>
      </c>
      <c r="BG17" s="253">
        <f>'3. データシート'!BG17/'3. データシート'!BG$7</f>
        <v>0.5969648402283882</v>
      </c>
      <c r="BH17" s="254">
        <f>'3. データシート'!BH17/'3. データシート'!BH$7</f>
        <v>0.9681080809602732</v>
      </c>
      <c r="BI17" s="11">
        <f>'3. データシート'!BI17/'3. データシート'!BI$7</f>
        <v>0.9438814097715928</v>
      </c>
    </row>
    <row r="18" spans="1:61" ht="13.5">
      <c r="A18" s="6">
        <v>22</v>
      </c>
      <c r="B18" s="17">
        <f>'3. データシート'!B18/'3. データシート'!B$7</f>
        <v>0.5416015723428917</v>
      </c>
      <c r="C18" s="19">
        <f>'3. データシート'!C18/'3. データシート'!C$7</f>
        <v>0.5006073489219557</v>
      </c>
      <c r="D18" s="18">
        <f>'3. データシート'!D18/'3. データシート'!D$7</f>
        <v>0.5131752975887679</v>
      </c>
      <c r="E18" s="11">
        <f>'3. データシート'!E18/'3. データシート'!E$7</f>
        <v>0.49959133633020025</v>
      </c>
      <c r="F18" s="23">
        <f>'3. データシート'!F18/'3. データシート'!F$7</f>
        <v>0.772483831851253</v>
      </c>
      <c r="G18" s="19">
        <f>'3. データシート'!G18/'3. データシート'!G$7</f>
        <v>0.7829641217136801</v>
      </c>
      <c r="H18" s="19">
        <f>'3. データシート'!H18/'3. データシート'!H$7</f>
        <v>0.7671920133786043</v>
      </c>
      <c r="I18" s="19">
        <f>'3. データシート'!I18/'3. データシート'!I$7</f>
        <v>0.7690399027749646</v>
      </c>
      <c r="J18" s="19">
        <f>'3. データシート'!J18/'3. データシート'!J$7</f>
        <v>0.92991478848384</v>
      </c>
      <c r="K18" s="19">
        <f>'3. データシート'!K18/'3. データシート'!K$7</f>
        <v>0.9318771956621353</v>
      </c>
      <c r="L18" s="19">
        <f>'3. データシート'!L18/'3. データシート'!L$7</f>
        <v>0.918702504207681</v>
      </c>
      <c r="M18" s="19">
        <f>'3. データシート'!M18/'3. データシート'!M$7</f>
        <v>0.9247436739229254</v>
      </c>
      <c r="N18" s="19">
        <f>'3. データシート'!N18/'3. データシート'!N$7</f>
        <v>0.9676097170848745</v>
      </c>
      <c r="O18" s="19">
        <f>'3. データシート'!O18/'3. データシート'!O$7</f>
        <v>0.974051593323217</v>
      </c>
      <c r="P18" s="19">
        <f>'3. データシート'!P18/'3. データシート'!P$7</f>
        <v>0.9664898500459043</v>
      </c>
      <c r="Q18" s="19">
        <f>'3. データシート'!Q18/'3. データシート'!Q$7</f>
        <v>0.9681396174724773</v>
      </c>
      <c r="R18" s="19">
        <f>'3. データシート'!R18/'3. データシート'!R$7</f>
        <v>0.9694803548795944</v>
      </c>
      <c r="S18" s="19">
        <f>'3. データシート'!S18/'3. データシート'!S$7</f>
        <v>0.9698641332107467</v>
      </c>
      <c r="T18" s="19">
        <f>'3. データシート'!T18/'3. データシート'!T$7</f>
        <v>0.9643581423646319</v>
      </c>
      <c r="U18" s="24">
        <f>'3. データシート'!U18/'3. データシート'!U$7</f>
        <v>0.9739828255980372</v>
      </c>
      <c r="V18" s="252">
        <f>'3. データシート'!V18/'3. データシート'!V$7</f>
        <v>0.7726176115802171</v>
      </c>
      <c r="W18" s="253">
        <f>'3. データシート'!W18/'3. データシート'!W$7</f>
        <v>0.7670996549624518</v>
      </c>
      <c r="X18" s="254">
        <f>'3. データシート'!X18/'3. データシート'!X$7</f>
        <v>0.7164989538706785</v>
      </c>
      <c r="Y18" s="11">
        <f>'3. データシート'!Y18/'3. データシート'!Y$7</f>
        <v>0.7073818108974359</v>
      </c>
      <c r="Z18" s="252">
        <f>'3. データシート'!Z18/'3. データシート'!Z$7</f>
        <v>0.794746395079157</v>
      </c>
      <c r="AA18" s="253">
        <f>'3. データシート'!AA18/'3. データシート'!AA$7</f>
        <v>0.7799261021410133</v>
      </c>
      <c r="AB18" s="254">
        <f>'3. データシート'!AB18/'3. データシート'!AB$7</f>
        <v>0.7300174086048247</v>
      </c>
      <c r="AC18" s="11">
        <f>'3. データシート'!AC18/'3. データシート'!AC$7</f>
        <v>0.7363690535306386</v>
      </c>
      <c r="AD18" s="252">
        <f>'3. データシート'!AD18/'3. データシート'!AD$7</f>
        <v>0.5466614025563835</v>
      </c>
      <c r="AE18" s="253">
        <f>'3. データシート'!AE18/'3. データシート'!AE$7</f>
        <v>0.546000585994726</v>
      </c>
      <c r="AF18" s="254">
        <f>'3. データシート'!AF18/'3. データシート'!AF$7</f>
        <v>0.5482413047750049</v>
      </c>
      <c r="AG18" s="11">
        <f>'3. データシート'!AG18/'3. データシート'!AG$7</f>
        <v>0.544453109767986</v>
      </c>
      <c r="AH18" s="252">
        <f>'3. データシート'!AH18/'3. データシート'!AH$7</f>
        <v>0.5457228589699444</v>
      </c>
      <c r="AI18" s="253">
        <f>'3. データシート'!AI18/'3. データシート'!AI$7</f>
        <v>0.5387351778656126</v>
      </c>
      <c r="AJ18" s="254">
        <f>'3. データシート'!AJ18/'3. データシート'!AJ$7</f>
        <v>0.530755625429891</v>
      </c>
      <c r="AK18" s="11">
        <f>'3. データシート'!AK18/'3. データシート'!AK$7</f>
        <v>0.5434246773959692</v>
      </c>
      <c r="AL18" s="252">
        <f>'3. データシート'!AL18/'3. データシート'!AL$7</f>
        <v>0.5585164023248941</v>
      </c>
      <c r="AM18" s="253">
        <f>'3. データシート'!AM18/'3. データシート'!AM$7</f>
        <v>0.5476364700717108</v>
      </c>
      <c r="AN18" s="254">
        <f>'3. データシート'!AN18/'3. データシート'!AN$7</f>
        <v>0.5536605455690683</v>
      </c>
      <c r="AO18" s="11">
        <f>'3. データシート'!AO18/'3. データシート'!AO$7</f>
        <v>0.5381137882941375</v>
      </c>
      <c r="AP18" s="252">
        <f>'3. データシート'!AP18/'3. データシート'!AP$7</f>
        <v>0.55771384061146</v>
      </c>
      <c r="AQ18" s="253">
        <f>'3. データシート'!AQ18/'3. データシート'!AQ$7</f>
        <v>0.5409755618804594</v>
      </c>
      <c r="AR18" s="254">
        <f>'3. データシート'!AR18/'3. データシート'!AR$7</f>
        <v>0.5505650818394389</v>
      </c>
      <c r="AS18" s="11">
        <f>'3. データシート'!AS18/'3. データシート'!AS$7</f>
        <v>0.5492105008234041</v>
      </c>
      <c r="AT18" s="252">
        <f>'3. データシート'!AT18/'3. データシート'!AT$7</f>
        <v>0.5425323402587221</v>
      </c>
      <c r="AU18" s="253">
        <f>'3. データシート'!AU18/'3. データシート'!AU$7</f>
        <v>0.5591615289765721</v>
      </c>
      <c r="AV18" s="254">
        <f>'3. データシート'!AV18/'3. データシート'!AV$7</f>
        <v>0.5595680218921032</v>
      </c>
      <c r="AW18" s="11">
        <f>'3. データシート'!AW18/'3. データシート'!AW$7</f>
        <v>0.5542907610028949</v>
      </c>
      <c r="AX18" s="252">
        <f>'3. データシート'!AX18/'3. データシート'!AX$7</f>
        <v>0.5603137796635256</v>
      </c>
      <c r="AY18" s="253">
        <f>'3. データシート'!AY18/'3. データシート'!AY$7</f>
        <v>0.5470316493021428</v>
      </c>
      <c r="AZ18" s="254">
        <f>'3. データシート'!AZ18/'3. データシート'!AZ$7</f>
        <v>0.5489519112207152</v>
      </c>
      <c r="BA18" s="11">
        <f>'3. データシート'!BA18/'3. データシート'!BA$7</f>
        <v>0.5567787364871566</v>
      </c>
      <c r="BB18" s="252">
        <f>'3. データシート'!BB18/'3. データシート'!BB$7</f>
        <v>0.5465922121952436</v>
      </c>
      <c r="BC18" s="253">
        <f>'3. データシート'!BC18/'3. データシート'!BC$7</f>
        <v>0.5393776983772518</v>
      </c>
      <c r="BD18" s="254">
        <f>'3. データシート'!BD18/'3. データシート'!BD$7</f>
        <v>0.5362975502887871</v>
      </c>
      <c r="BE18" s="11">
        <f>'3. データシート'!BE18/'3. データシート'!BE$7</f>
        <v>0.5568400770712909</v>
      </c>
      <c r="BF18" s="252">
        <f>'3. データシート'!BF18/'3. データシート'!BF$7</f>
        <v>0.5631199278629396</v>
      </c>
      <c r="BG18" s="253">
        <f>'3. データシート'!BG18/'3. データシート'!BG$7</f>
        <v>0.538114795151758</v>
      </c>
      <c r="BH18" s="254">
        <f>'3. データシート'!BH18/'3. データシート'!BH$7</f>
        <v>0.9683089749384762</v>
      </c>
      <c r="BI18" s="11">
        <f>'3. データシート'!BI18/'3. データシート'!BI$7</f>
        <v>0.9133262743911662</v>
      </c>
    </row>
    <row r="19" spans="1:61" ht="13.5">
      <c r="A19" s="6">
        <v>24</v>
      </c>
      <c r="B19" s="17">
        <f>'3. データシート'!B19/'3. データシート'!B$7</f>
        <v>0.4868215491609132</v>
      </c>
      <c r="C19" s="19">
        <f>'3. データシート'!C19/'3. データシート'!C$7</f>
        <v>0.44594594594594594</v>
      </c>
      <c r="D19" s="18">
        <f>'3. データシート'!D19/'3. データシート'!D$7</f>
        <v>0.46027062773425576</v>
      </c>
      <c r="E19" s="11">
        <f>'3. データシート'!E19/'3. データシート'!E$7</f>
        <v>0.44375766244380876</v>
      </c>
      <c r="F19" s="23">
        <f>'3. データシート'!F19/'3. データシート'!F$7</f>
        <v>0.7177647534357317</v>
      </c>
      <c r="G19" s="19">
        <f>'3. データシート'!G19/'3. データシート'!G$7</f>
        <v>0.7279608417015694</v>
      </c>
      <c r="H19" s="19">
        <f>'3. データシート'!H19/'3. データシート'!H$7</f>
        <v>0.7108903866619368</v>
      </c>
      <c r="I19" s="19">
        <f>'3. データシート'!I19/'3. データシート'!I$7</f>
        <v>0.7182499493619607</v>
      </c>
      <c r="J19" s="19">
        <f>'3. データシート'!J19/'3. データシート'!J$7</f>
        <v>0.893460394292341</v>
      </c>
      <c r="K19" s="19">
        <f>'3. データシート'!K19/'3. データシート'!K$7</f>
        <v>0.892469833511532</v>
      </c>
      <c r="L19" s="19">
        <f>'3. データシート'!L19/'3. データシート'!L$7</f>
        <v>0.8813178966695568</v>
      </c>
      <c r="M19" s="19">
        <f>'3. データシート'!M19/'3. データシート'!M$7</f>
        <v>0.8845901308146876</v>
      </c>
      <c r="N19" s="19">
        <f>'3. データシート'!N19/'3. データシート'!N$7</f>
        <v>0.968409477156853</v>
      </c>
      <c r="O19" s="19">
        <f>'3. データシート'!O19/'3. データシート'!O$7</f>
        <v>0.9742033383915023</v>
      </c>
      <c r="P19" s="19">
        <f>'3. データシート'!P19/'3. データシート'!P$7</f>
        <v>0.9661328164847496</v>
      </c>
      <c r="Q19" s="19">
        <f>'3. データシート'!Q19/'3. データシート'!Q$7</f>
        <v>0.968190350565674</v>
      </c>
      <c r="R19" s="19">
        <f>'3. データシート'!R19/'3. データシート'!R$7</f>
        <v>0.969936628643853</v>
      </c>
      <c r="S19" s="19">
        <f>'3. データシート'!S19/'3. データシート'!S$7</f>
        <v>0.9706302993155583</v>
      </c>
      <c r="T19" s="19">
        <f>'3. データシート'!T19/'3. データシート'!T$7</f>
        <v>0.9646116406408436</v>
      </c>
      <c r="U19" s="24">
        <f>'3. データシート'!U19/'3. データシート'!U$7</f>
        <v>0.9717337967695767</v>
      </c>
      <c r="V19" s="252">
        <f>'3. データシート'!V19/'3. データシート'!V$7</f>
        <v>0.7425613188580619</v>
      </c>
      <c r="W19" s="253">
        <f>'3. データシート'!W19/'3. データシート'!W$7</f>
        <v>0.7353866450172519</v>
      </c>
      <c r="X19" s="254">
        <f>'3. データシート'!X19/'3. データシート'!X$7</f>
        <v>0.680681478529441</v>
      </c>
      <c r="Y19" s="11">
        <f>'3. データシート'!Y19/'3. データシート'!Y$7</f>
        <v>0.670723157051282</v>
      </c>
      <c r="Z19" s="252">
        <f>'3. データシート'!Z19/'3. データシート'!Z$7</f>
        <v>0.7629827568821216</v>
      </c>
      <c r="AA19" s="253">
        <f>'3. データシート'!AA19/'3. データシート'!AA$7</f>
        <v>0.7517335627878726</v>
      </c>
      <c r="AB19" s="254">
        <f>'3. データシート'!AB19/'3. データシート'!AB$7</f>
        <v>0.6955981099229047</v>
      </c>
      <c r="AC19" s="11">
        <f>'3. データシート'!AC19/'3. データシート'!AC$7</f>
        <v>0.6986294567484358</v>
      </c>
      <c r="AD19" s="252">
        <f>'3. データシート'!AD19/'3. データシート'!AD$7</f>
        <v>0.4919311059566698</v>
      </c>
      <c r="AE19" s="253">
        <f>'3. データシート'!AE19/'3. データシート'!AE$7</f>
        <v>0.4918937396230101</v>
      </c>
      <c r="AF19" s="254">
        <f>'3. データシート'!AF19/'3. データシート'!AF$7</f>
        <v>0.4940558066417764</v>
      </c>
      <c r="AG19" s="11">
        <f>'3. データシート'!AG19/'3. データシート'!AG$7</f>
        <v>0.48800935854942484</v>
      </c>
      <c r="AH19" s="252">
        <f>'3. データシート'!AH19/'3. データシート'!AH$7</f>
        <v>0.4897437158738748</v>
      </c>
      <c r="AI19" s="253">
        <f>'3. データシート'!AI19/'3. データシート'!AI$7</f>
        <v>0.4831521739130435</v>
      </c>
      <c r="AJ19" s="254">
        <f>'3. データシート'!AJ19/'3. データシート'!AJ$7</f>
        <v>0.47332219711113294</v>
      </c>
      <c r="AK19" s="11">
        <f>'3. データシート'!AK19/'3. データシート'!AK$7</f>
        <v>0.4885215794306703</v>
      </c>
      <c r="AL19" s="252">
        <f>'3. データシート'!AL19/'3. データシート'!AL$7</f>
        <v>0.5051719042458871</v>
      </c>
      <c r="AM19" s="253">
        <f>'3. データシート'!AM19/'3. データシート'!AM$7</f>
        <v>0.4927069613151861</v>
      </c>
      <c r="AN19" s="254">
        <f>'3. データシート'!AN19/'3. データシート'!AN$7</f>
        <v>0.4987160230631329</v>
      </c>
      <c r="AO19" s="11">
        <f>'3. データシート'!AO19/'3. データシート'!AO$7</f>
        <v>0.4837685759630645</v>
      </c>
      <c r="AP19" s="252">
        <f>'3. データシート'!AP19/'3. データシート'!AP$7</f>
        <v>0.5034321600701037</v>
      </c>
      <c r="AQ19" s="253">
        <f>'3. データシート'!AQ19/'3. データシート'!AQ$7</f>
        <v>0.48581803906173326</v>
      </c>
      <c r="AR19" s="254">
        <f>'3. データシート'!AR19/'3. データシート'!AR$7</f>
        <v>0.4944953234606391</v>
      </c>
      <c r="AS19" s="11">
        <f>'3. データシート'!AS19/'3. データシート'!AS$7</f>
        <v>0.493897122929381</v>
      </c>
      <c r="AT19" s="252">
        <f>'3. データシート'!AT19/'3. データシート'!AT$7</f>
        <v>0.4869658957271658</v>
      </c>
      <c r="AU19" s="253">
        <f>'3. データシート'!AU19/'3. データシート'!AU$7</f>
        <v>0.5045622688039457</v>
      </c>
      <c r="AV19" s="254">
        <f>'3. データシート'!AV19/'3. データシート'!AV$7</f>
        <v>0.5045934323690383</v>
      </c>
      <c r="AW19" s="11">
        <f>'3. データシート'!AW19/'3. データシート'!AW$7</f>
        <v>0.5002207938766499</v>
      </c>
      <c r="AX19" s="252">
        <f>'3. データシート'!AX19/'3. データシート'!AX$7</f>
        <v>0.5054023385465489</v>
      </c>
      <c r="AY19" s="253">
        <f>'3. データシート'!AY19/'3. データシート'!AY$7</f>
        <v>0.4939551798702575</v>
      </c>
      <c r="AZ19" s="254">
        <f>'3. データシート'!AZ19/'3. データシート'!AZ$7</f>
        <v>0.4939087546239211</v>
      </c>
      <c r="BA19" s="11">
        <f>'3. データシート'!BA19/'3. データシート'!BA$7</f>
        <v>0.5022314787265695</v>
      </c>
      <c r="BB19" s="252">
        <f>'3. データシート'!BB19/'3. データシート'!BB$7</f>
        <v>0.4888567582390188</v>
      </c>
      <c r="BC19" s="253">
        <f>'3. データシート'!BC19/'3. データシート'!BC$7</f>
        <v>0.48344995285593767</v>
      </c>
      <c r="BD19" s="254">
        <f>'3. データシート'!BD19/'3. データシート'!BD$7</f>
        <v>0.4819259111730731</v>
      </c>
      <c r="BE19" s="11">
        <f>'3. データシート'!BE19/'3. データシート'!BE$7</f>
        <v>0.5027419593893583</v>
      </c>
      <c r="BF19" s="252">
        <f>'3. データシート'!BF19/'3. データシート'!BF$7</f>
        <v>0.507814848211602</v>
      </c>
      <c r="BG19" s="253">
        <f>'3. データシート'!BG19/'3. データシート'!BG$7</f>
        <v>0.48267053991786035</v>
      </c>
      <c r="BH19" s="254">
        <f>'3. データシート'!BH19/'3. データシート'!BH$7</f>
        <v>0.9651951182763296</v>
      </c>
      <c r="BI19" s="11">
        <f>'3. データシート'!BI19/'3. データシート'!BI$7</f>
        <v>0.8655775727323148</v>
      </c>
    </row>
    <row r="20" spans="1:61" ht="13.5">
      <c r="A20" s="6">
        <v>26</v>
      </c>
      <c r="B20" s="17">
        <f>'3. データシート'!B20/'3. データシート'!B$7</f>
        <v>0.4329486468779922</v>
      </c>
      <c r="C20" s="19">
        <f>'3. データシート'!C20/'3. データシート'!C$7</f>
        <v>0.39204372912238084</v>
      </c>
      <c r="D20" s="18">
        <f>'3. データシート'!D20/'3. データシート'!D$7</f>
        <v>0.4098585817478889</v>
      </c>
      <c r="E20" s="11">
        <f>'3. データシート'!E20/'3. データシート'!E$7</f>
        <v>0.3913976297507152</v>
      </c>
      <c r="F20" s="23">
        <f>'3. データシート'!F20/'3. データシート'!F$7</f>
        <v>0.6624393694421988</v>
      </c>
      <c r="G20" s="19">
        <f>'3. データシート'!G20/'3. データシート'!G$7</f>
        <v>0.671443709946006</v>
      </c>
      <c r="H20" s="19">
        <f>'3. データシート'!H20/'3. データシート'!H$7</f>
        <v>0.6571732630618761</v>
      </c>
      <c r="I20" s="19">
        <f>'3. データシート'!I20/'3. データシート'!I$7</f>
        <v>0.6627506582945109</v>
      </c>
      <c r="J20" s="19">
        <f>'3. データシート'!J20/'3. データシート'!J$7</f>
        <v>0.8446528513084254</v>
      </c>
      <c r="K20" s="19">
        <f>'3. データシート'!K20/'3. データシート'!K$7</f>
        <v>0.8392648032177588</v>
      </c>
      <c r="L20" s="19">
        <f>'3. データシート'!L20/'3. データシート'!L$7</f>
        <v>0.830519712347631</v>
      </c>
      <c r="M20" s="19">
        <f>'3. データシート'!M20/'3. データシート'!M$7</f>
        <v>0.835193696651346</v>
      </c>
      <c r="N20" s="19">
        <f>'3. データシート'!N20/'3. データシート'!N$7</f>
        <v>0.9683594921523543</v>
      </c>
      <c r="O20" s="19">
        <f>'3. データシート'!O20/'3. データシート'!O$7</f>
        <v>0.9730399595346485</v>
      </c>
      <c r="P20" s="19">
        <f>'3. データシート'!P20/'3. データシート'!P$7</f>
        <v>0.9631745384066103</v>
      </c>
      <c r="Q20" s="19">
        <f>'3. データシート'!Q20/'3. データシート'!Q$7</f>
        <v>0.9667698239561666</v>
      </c>
      <c r="R20" s="19">
        <f>'3. データシート'!R20/'3. データシート'!R$7</f>
        <v>0.9680608365019011</v>
      </c>
      <c r="S20" s="19">
        <f>'3. データシート'!S20/'3. データシート'!S$7</f>
        <v>0.9690979671059352</v>
      </c>
      <c r="T20" s="19">
        <f>'3. データシート'!T20/'3. データシート'!T$7</f>
        <v>0.961569661326303</v>
      </c>
      <c r="U20" s="24">
        <f>'3. データシート'!U20/'3. データシート'!U$7</f>
        <v>0.972909425475363</v>
      </c>
      <c r="V20" s="252">
        <f>'3. データシート'!V20/'3. データシート'!V$7</f>
        <v>0.7104443104141536</v>
      </c>
      <c r="W20" s="253">
        <f>'3. データシート'!W20/'3. データシート'!W$7</f>
        <v>0.7056017860767201</v>
      </c>
      <c r="X20" s="254">
        <f>'3. データシート'!X20/'3. データシート'!X$7</f>
        <v>0.6459101325097141</v>
      </c>
      <c r="Y20" s="11">
        <f>'3. データシート'!Y20/'3. データシート'!Y$7</f>
        <v>0.6318609775641025</v>
      </c>
      <c r="Z20" s="252">
        <f>'3. データシート'!Z20/'3. データシート'!Z$7</f>
        <v>0.7300090753251992</v>
      </c>
      <c r="AA20" s="253">
        <f>'3. データシート'!AA20/'3. データシート'!AA$7</f>
        <v>0.7188338310472238</v>
      </c>
      <c r="AB20" s="254">
        <f>'3. データシート'!AB20/'3. データシート'!AB$7</f>
        <v>0.6597363839840835</v>
      </c>
      <c r="AC20" s="11">
        <f>'3. データシート'!AC20/'3. データシート'!AC$7</f>
        <v>0.6660045684775052</v>
      </c>
      <c r="AD20" s="252">
        <f>'3. データシート'!AD20/'3. データシート'!AD$7</f>
        <v>0.43917485071312246</v>
      </c>
      <c r="AE20" s="253">
        <f>'3. データシート'!AE20/'3. データシート'!AE$7</f>
        <v>0.43666373669303643</v>
      </c>
      <c r="AF20" s="254">
        <f>'3. データシート'!AF20/'3. データシート'!AF$7</f>
        <v>0.4406563175476518</v>
      </c>
      <c r="AG20" s="11">
        <f>'3. データシート'!AG20/'3. データシート'!AG$7</f>
        <v>0.434587638915968</v>
      </c>
      <c r="AH20" s="252">
        <f>'3. データシート'!AH20/'3. データシート'!AH$7</f>
        <v>0.4367160214471937</v>
      </c>
      <c r="AI20" s="253">
        <f>'3. データシート'!AI20/'3. データシート'!AI$7</f>
        <v>0.4299901185770751</v>
      </c>
      <c r="AJ20" s="254">
        <f>'3. データシート'!AJ20/'3. データシート'!AJ$7</f>
        <v>0.42011398250958043</v>
      </c>
      <c r="AK20" s="11">
        <f>'3. データシート'!AK20/'3. データシート'!AK$7</f>
        <v>0.4358900004833019</v>
      </c>
      <c r="AL20" s="252">
        <f>'3. データシート'!AL20/'3. データシート'!AL$7</f>
        <v>0.45148261255048766</v>
      </c>
      <c r="AM20" s="253">
        <f>'3. データシート'!AM20/'3. データシート'!AM$7</f>
        <v>0.43963120152202545</v>
      </c>
      <c r="AN20" s="254">
        <f>'3. データシート'!AN20/'3. データシート'!AN$7</f>
        <v>0.4453219632734144</v>
      </c>
      <c r="AO20" s="11">
        <f>'3. データシート'!AO20/'3. データシート'!AO$7</f>
        <v>0.4306737844466888</v>
      </c>
      <c r="AP20" s="252">
        <f>'3. データシート'!AP20/'3. データシート'!AP$7</f>
        <v>0.45119517063434106</v>
      </c>
      <c r="AQ20" s="253">
        <f>'3. データシート'!AQ20/'3. データシート'!AQ$7</f>
        <v>0.4322799097065463</v>
      </c>
      <c r="AR20" s="254">
        <f>'3. データシート'!AR20/'3. データシート'!AR$7</f>
        <v>0.4402766952455183</v>
      </c>
      <c r="AS20" s="11">
        <f>'3. データシート'!AS20/'3. データシート'!AS$7</f>
        <v>0.44197423229681293</v>
      </c>
      <c r="AT20" s="252">
        <f>'3. データシート'!AT20/'3. データシート'!AT$7</f>
        <v>0.4316934535476284</v>
      </c>
      <c r="AU20" s="253">
        <f>'3. データシート'!AU20/'3. データシート'!AU$7</f>
        <v>0.453711467324291</v>
      </c>
      <c r="AV20" s="254">
        <f>'3. データシート'!AV20/'3. データシート'!AV$7</f>
        <v>0.45294175136825643</v>
      </c>
      <c r="AW20" s="11">
        <f>'3. データシート'!AW20/'3. データシート'!AW$7</f>
        <v>0.4462489573622492</v>
      </c>
      <c r="AX20" s="252">
        <f>'3. データシート'!AX20/'3. データシート'!AX$7</f>
        <v>0.450934925255316</v>
      </c>
      <c r="AY20" s="253">
        <f>'3. データシート'!AY20/'3. データシート'!AY$7</f>
        <v>0.4414193041085119</v>
      </c>
      <c r="AZ20" s="254">
        <f>'3. データシート'!AZ20/'3. データシート'!AZ$7</f>
        <v>0.4391122071516646</v>
      </c>
      <c r="BA20" s="11">
        <f>'3. データシート'!BA20/'3. データシート'!BA$7</f>
        <v>0.44907269661807003</v>
      </c>
      <c r="BB20" s="252">
        <f>'3. データシート'!BB20/'3. データシート'!BB$7</f>
        <v>0.4364561001146732</v>
      </c>
      <c r="BC20" s="253">
        <f>'3. データシート'!BC20/'3. データシート'!BC$7</f>
        <v>0.4319884869237259</v>
      </c>
      <c r="BD20" s="254">
        <f>'3. データシート'!BD20/'3. データシート'!BD$7</f>
        <v>0.42850029874526985</v>
      </c>
      <c r="BE20" s="11">
        <f>'3. データシート'!BE20/'3. データシート'!BE$7</f>
        <v>0.44918729311792893</v>
      </c>
      <c r="BF20" s="252">
        <f>'3. データシート'!BF20/'3. データシート'!BF$7</f>
        <v>0.45326119627291855</v>
      </c>
      <c r="BG20" s="253">
        <f>'3. データシート'!BG20/'3. データシート'!BG$7</f>
        <v>0.4302814785134729</v>
      </c>
      <c r="BH20" s="254">
        <f>'3. データシート'!BH20/'3. データシート'!BH$7</f>
        <v>0.9641404248907639</v>
      </c>
      <c r="BI20" s="11">
        <f>'3. データシート'!BI20/'3. データシート'!BI$7</f>
        <v>0.8130388746029346</v>
      </c>
    </row>
    <row r="21" spans="1:61" ht="13.5">
      <c r="A21" s="6">
        <v>28</v>
      </c>
      <c r="B21" s="17">
        <f>'3. データシート'!B21/'3. データシート'!B$7</f>
        <v>0.3838633271178753</v>
      </c>
      <c r="C21" s="19">
        <f>'3. データシート'!C21/'3. データシート'!C$7</f>
        <v>0.34219050511185345</v>
      </c>
      <c r="D21" s="18">
        <f>'3. データシート'!D21/'3. データシート'!D$7</f>
        <v>0.3619900295045274</v>
      </c>
      <c r="E21" s="11">
        <f>'3. データシート'!E21/'3. データシート'!E$7</f>
        <v>0.34327748263179403</v>
      </c>
      <c r="F21" s="23">
        <f>'3. データシート'!F21/'3. データシート'!F$7</f>
        <v>0.6040319320937753</v>
      </c>
      <c r="G21" s="19">
        <f>'3. データシート'!G21/'3. データシート'!G$7</f>
        <v>0.6163899682091134</v>
      </c>
      <c r="H21" s="19">
        <f>'3. データシート'!H21/'3. データシート'!H$7</f>
        <v>0.6008716363452086</v>
      </c>
      <c r="I21" s="19">
        <f>'3. データシート'!I21/'3. データシート'!I$7</f>
        <v>0.6065930727162244</v>
      </c>
      <c r="J21" s="19">
        <f>'3. データシート'!J21/'3. データシート'!J$7</f>
        <v>0.7905511016991882</v>
      </c>
      <c r="K21" s="19">
        <f>'3. データシート'!K21/'3. データシート'!K$7</f>
        <v>0.7846341835955399</v>
      </c>
      <c r="L21" s="19">
        <f>'3. データシート'!L21/'3. データシート'!L$7</f>
        <v>0.7772224205640843</v>
      </c>
      <c r="M21" s="19">
        <f>'3. データシート'!M21/'3. データシート'!M$7</f>
        <v>0.7775140158593868</v>
      </c>
      <c r="N21" s="19">
        <f>'3. データシート'!N21/'3. データシート'!N$7</f>
        <v>0.9665600319904029</v>
      </c>
      <c r="O21" s="19">
        <f>'3. データシート'!O21/'3. データシート'!O$7</f>
        <v>0.9701568032372281</v>
      </c>
      <c r="P21" s="19">
        <f>'3. データシート'!P21/'3. データシート'!P$7</f>
        <v>0.9622054473120474</v>
      </c>
      <c r="Q21" s="19">
        <f>'3. データシート'!Q21/'3. データシート'!Q$7</f>
        <v>0.9634214398051849</v>
      </c>
      <c r="R21" s="19">
        <f>'3. データシート'!R21/'3. データシート'!R$7</f>
        <v>0.9674017743979721</v>
      </c>
      <c r="S21" s="19">
        <f>'3. データシート'!S21/'3. データシート'!S$7</f>
        <v>0.9690468893656145</v>
      </c>
      <c r="T21" s="19">
        <f>'3. データシート'!T21/'3. データシート'!T$7</f>
        <v>0.9624822551206652</v>
      </c>
      <c r="U21" s="24">
        <f>'3. データシート'!U21/'3. データシート'!U$7</f>
        <v>0.9717849110611327</v>
      </c>
      <c r="V21" s="252">
        <f>'3. データシート'!V21/'3. データシート'!V$7</f>
        <v>0.6799356654603941</v>
      </c>
      <c r="W21" s="253">
        <f>'3. データシート'!W21/'3. データシート'!W$7</f>
        <v>0.674649888370205</v>
      </c>
      <c r="X21" s="254">
        <f>'3. データシート'!X21/'3. データシート'!X$7</f>
        <v>0.6080502142074325</v>
      </c>
      <c r="Y21" s="11">
        <f>'3. データシート'!Y21/'3. データシート'!Y$7</f>
        <v>0.5973557692307693</v>
      </c>
      <c r="Z21" s="252">
        <f>'3. データシート'!Z21/'3. データシート'!Z$7</f>
        <v>0.699556317434708</v>
      </c>
      <c r="AA21" s="253">
        <f>'3. データシート'!AA21/'3. データシート'!AA$7</f>
        <v>0.6882623880143747</v>
      </c>
      <c r="AB21" s="254">
        <f>'3. データシート'!AB21/'3. データシート'!AB$7</f>
        <v>0.6241233523999006</v>
      </c>
      <c r="AC21" s="11">
        <f>'3. データシート'!AC21/'3. データシート'!AC$7</f>
        <v>0.6297050352567286</v>
      </c>
      <c r="AD21" s="252">
        <f>'3. データシート'!AD21/'3. データシート'!AD$7</f>
        <v>0.38720821201204164</v>
      </c>
      <c r="AE21" s="253">
        <f>'3. データシート'!AE21/'3. データシート'!AE$7</f>
        <v>0.3871471823420256</v>
      </c>
      <c r="AF21" s="254">
        <f>'3. データシート'!AF21/'3. データシート'!AF$7</f>
        <v>0.3888288465317351</v>
      </c>
      <c r="AG21" s="11">
        <f>'3. データシート'!AG21/'3. データシート'!AG$7</f>
        <v>0.3836517839734841</v>
      </c>
      <c r="AH21" s="252">
        <f>'3. データシート'!AH21/'3. データシート'!AH$7</f>
        <v>0.3853116237886763</v>
      </c>
      <c r="AI21" s="253">
        <f>'3. データシート'!AI21/'3. データシート'!AI$7</f>
        <v>0.3784584980237154</v>
      </c>
      <c r="AJ21" s="254">
        <f>'3. データシート'!AJ21/'3. データシート'!AJ$7</f>
        <v>0.36862533163014644</v>
      </c>
      <c r="AK21" s="11">
        <f>'3. データシート'!AK21/'3. データシート'!AK$7</f>
        <v>0.38345174230341694</v>
      </c>
      <c r="AL21" s="252">
        <f>'3. データシート'!AL21/'3. データシート'!AL$7</f>
        <v>0.4012905132499261</v>
      </c>
      <c r="AM21" s="253">
        <f>'3. データシート'!AM21/'3. データシート'!AM$7</f>
        <v>0.39065320259524855</v>
      </c>
      <c r="AN21" s="254">
        <f>'3. データシート'!AN21/'3. データシート'!AN$7</f>
        <v>0.3949319249963661</v>
      </c>
      <c r="AO21" s="11">
        <f>'3. データシート'!AO21/'3. データシート'!AO$7</f>
        <v>0.37993555523493483</v>
      </c>
      <c r="AP21" s="252">
        <f>'3. データシート'!AP21/'3. データシート'!AP$7</f>
        <v>0.39968842802200477</v>
      </c>
      <c r="AQ21" s="253">
        <f>'3. データシート'!AQ21/'3. データシート'!AQ$7</f>
        <v>0.3825694376288154</v>
      </c>
      <c r="AR21" s="254">
        <f>'3. データシート'!AR21/'3. データシート'!AR$7</f>
        <v>0.3894680436477007</v>
      </c>
      <c r="AS21" s="11">
        <f>'3. データシート'!AS21/'3. データシート'!AS$7</f>
        <v>0.3902935193257774</v>
      </c>
      <c r="AT21" s="252">
        <f>'3. データシート'!AT21/'3. データシート'!AT$7</f>
        <v>0.3796550372402979</v>
      </c>
      <c r="AU21" s="253">
        <f>'3. データシート'!AU21/'3. データシート'!AU$7</f>
        <v>0.40369913686806413</v>
      </c>
      <c r="AV21" s="254">
        <f>'3. データシート'!AV21/'3. データシート'!AV$7</f>
        <v>0.3998729476153245</v>
      </c>
      <c r="AW21" s="11">
        <f>'3. データシート'!AW21/'3. データシート'!AW$7</f>
        <v>0.398066826946666</v>
      </c>
      <c r="AX21" s="252">
        <f>'3. データシート'!AX21/'3. データシート'!AX$7</f>
        <v>0.40115447234693374</v>
      </c>
      <c r="AY21" s="253">
        <f>'3. データシート'!AY21/'3. データシート'!AY$7</f>
        <v>0.39070178887359935</v>
      </c>
      <c r="AZ21" s="254">
        <f>'3. データシート'!AZ21/'3. データシート'!AZ$7</f>
        <v>0.3888532675709001</v>
      </c>
      <c r="BA21" s="11">
        <f>'3. データシート'!BA21/'3. データシート'!BA$7</f>
        <v>0.398244570068432</v>
      </c>
      <c r="BB21" s="252">
        <f>'3. データシート'!BB21/'3. データシート'!BB$7</f>
        <v>0.3847534526599192</v>
      </c>
      <c r="BC21" s="253">
        <f>'3. データシート'!BC21/'3. データシート'!BC$7</f>
        <v>0.3810232742791921</v>
      </c>
      <c r="BD21" s="254">
        <f>'3. データシート'!BD21/'3. データシート'!BD$7</f>
        <v>0.376319458275244</v>
      </c>
      <c r="BE21" s="11">
        <f>'3. データシート'!BE21/'3. データシート'!BE$7</f>
        <v>0.39755940912010274</v>
      </c>
      <c r="BF21" s="252">
        <f>'3. データシート'!BF21/'3. データシート'!BF$7</f>
        <v>0.40051097084460474</v>
      </c>
      <c r="BG21" s="253">
        <f>'3. データシート'!BG21/'3. データシート'!BG$7</f>
        <v>0.37899429029349896</v>
      </c>
      <c r="BH21" s="254">
        <f>'3. データシート'!BH21/'3. データシート'!BH$7</f>
        <v>0.9637386369343579</v>
      </c>
      <c r="BI21" s="11">
        <f>'3. データシート'!BI21/'3. データシート'!BI$7</f>
        <v>0.7533403922755004</v>
      </c>
    </row>
    <row r="22" spans="1:61" ht="13.5">
      <c r="A22" s="6">
        <v>30</v>
      </c>
      <c r="B22" s="17">
        <f>'3. データシート'!B22/'3. データシート'!B$7</f>
        <v>0.3388096557980144</v>
      </c>
      <c r="C22" s="19">
        <f>'3. データシート'!C22/'3. データシート'!C$7</f>
        <v>0.2973479097074603</v>
      </c>
      <c r="D22" s="18">
        <f>'3. データシート'!D22/'3. データシート'!D$7</f>
        <v>0.3176823685013735</v>
      </c>
      <c r="E22" s="11">
        <f>'3. データシート'!E22/'3. データシート'!E$7</f>
        <v>0.2988863914997957</v>
      </c>
      <c r="F22" s="23">
        <f>'3. データシート'!F22/'3. データシート'!F$7</f>
        <v>0.5463823767178658</v>
      </c>
      <c r="G22" s="19">
        <f>'3. データシート'!G22/'3. データシート'!G$7</f>
        <v>0.5594186809305142</v>
      </c>
      <c r="H22" s="19">
        <f>'3. データシート'!H22/'3. データシート'!H$7</f>
        <v>0.5454821871991081</v>
      </c>
      <c r="I22" s="19">
        <f>'3. データシート'!I22/'3. データシート'!I$7</f>
        <v>0.5500303828235771</v>
      </c>
      <c r="J22" s="19">
        <f>'3. データシート'!J22/'3. データシート'!J$7</f>
        <v>0.7308526193717542</v>
      </c>
      <c r="K22" s="19">
        <f>'3. データシート'!K22/'3. データシート'!K$7</f>
        <v>0.7244539483733008</v>
      </c>
      <c r="L22" s="19">
        <f>'3. データシート'!L22/'3. データシート'!L$7</f>
        <v>0.7200489621053705</v>
      </c>
      <c r="M22" s="19">
        <f>'3. データシート'!M22/'3. データシート'!M$7</f>
        <v>0.7180160614172433</v>
      </c>
      <c r="N22" s="19">
        <f>'3. データシート'!N22/'3. データシート'!N$7</f>
        <v>0.9624112766170149</v>
      </c>
      <c r="O22" s="19">
        <f>'3. データシート'!O22/'3. データシート'!O$7</f>
        <v>0.9680323722812342</v>
      </c>
      <c r="P22" s="19">
        <f>'3. データシート'!P22/'3. データシート'!P$7</f>
        <v>0.9609303274507803</v>
      </c>
      <c r="Q22" s="19">
        <f>'3. データシート'!Q22/'3. データシート'!Q$7</f>
        <v>0.9592105930698595</v>
      </c>
      <c r="R22" s="19">
        <f>'3. データシート'!R22/'3. データシート'!R$7</f>
        <v>0.9666413181242078</v>
      </c>
      <c r="S22" s="19">
        <f>'3. データシート'!S22/'3. データシート'!S$7</f>
        <v>0.9681274900398407</v>
      </c>
      <c r="T22" s="19">
        <f>'3. データシート'!T22/'3. データシート'!T$7</f>
        <v>0.9634455485702698</v>
      </c>
      <c r="U22" s="24">
        <f>'3. データシート'!U22/'3. データシート'!U$7</f>
        <v>0.9733694540993661</v>
      </c>
      <c r="V22" s="252">
        <f>'3. データシート'!V22/'3. データシート'!V$7</f>
        <v>0.6506332931242461</v>
      </c>
      <c r="W22" s="253">
        <f>'3. データシート'!W22/'3. データシート'!W$7</f>
        <v>0.6428353967931805</v>
      </c>
      <c r="X22" s="254">
        <f>'3. データシート'!X22/'3. データシート'!X$7</f>
        <v>0.5741257347813091</v>
      </c>
      <c r="Y22" s="11">
        <f>'3. データシート'!Y22/'3. データシート'!Y$7</f>
        <v>0.5604467147435898</v>
      </c>
      <c r="Z22" s="252">
        <f>'3. データシート'!Z22/'3. データシート'!Z$7</f>
        <v>0.6689523041242311</v>
      </c>
      <c r="AA22" s="253">
        <f>'3. データシート'!AA22/'3. データシート'!AA$7</f>
        <v>0.6542997418636433</v>
      </c>
      <c r="AB22" s="254">
        <f>'3. データシート'!AB22/'3. データシート'!AB$7</f>
        <v>0.586819199204178</v>
      </c>
      <c r="AC22" s="11">
        <f>'3. データシート'!AC22/'3. データシート'!AC$7</f>
        <v>0.5962856291588042</v>
      </c>
      <c r="AD22" s="252">
        <f>'3. データシート'!AD22/'3. データシート'!AD$7</f>
        <v>0.339288358091102</v>
      </c>
      <c r="AE22" s="253">
        <f>'3. データシート'!AE22/'3. データシート'!AE$7</f>
        <v>0.3383631213985741</v>
      </c>
      <c r="AF22" s="254">
        <f>'3. データシート'!AF22/'3. データシート'!AF$7</f>
        <v>0.3420121831401061</v>
      </c>
      <c r="AG22" s="11">
        <f>'3. データシート'!AG22/'3. データシート'!AG$7</f>
        <v>0.3355917332813414</v>
      </c>
      <c r="AH22" s="252">
        <f>'3. データシート'!AH22/'3. データシート'!AH$7</f>
        <v>0.33567809533179205</v>
      </c>
      <c r="AI22" s="253">
        <f>'3. データシート'!AI22/'3. データシート'!AI$7</f>
        <v>0.3323616600790514</v>
      </c>
      <c r="AJ22" s="254">
        <f>'3. データシート'!AJ22/'3. データシート'!AJ$7</f>
        <v>0.3214601552520389</v>
      </c>
      <c r="AK22" s="11">
        <f>'3. データシート'!AK22/'3. データシート'!AK$7</f>
        <v>0.3363781354211976</v>
      </c>
      <c r="AL22" s="252">
        <f>'3. データシート'!AL22/'3. データシート'!AL$7</f>
        <v>0.35267461333858735</v>
      </c>
      <c r="AM22" s="253">
        <f>'3. データシート'!AM22/'3. データシート'!AM$7</f>
        <v>0.34367530123420653</v>
      </c>
      <c r="AN22" s="254">
        <f>'3. データシート'!AN22/'3. データシート'!AN$7</f>
        <v>0.3474974562721062</v>
      </c>
      <c r="AO22" s="11">
        <f>'3. データシート'!AO22/'3. データシート'!AO$7</f>
        <v>0.33362189198287884</v>
      </c>
      <c r="AP22" s="252">
        <f>'3. データシート'!AP22/'3. データシート'!AP$7</f>
        <v>0.35120003894649726</v>
      </c>
      <c r="AQ22" s="253">
        <f>'3. データシート'!AQ22/'3. データシート'!AQ$7</f>
        <v>0.33570517224457747</v>
      </c>
      <c r="AR22" s="254">
        <f>'3. データシート'!AR22/'3. データシート'!AR$7</f>
        <v>0.34211808261886206</v>
      </c>
      <c r="AS22" s="11">
        <f>'3. データシート'!AS22/'3. データシート'!AS$7</f>
        <v>0.34355323065000487</v>
      </c>
      <c r="AT22" s="252">
        <f>'3. データシート'!AT22/'3. データシート'!AT$7</f>
        <v>0.3331046648373187</v>
      </c>
      <c r="AU22" s="253">
        <f>'3. データシート'!AU22/'3. データシート'!AU$7</f>
        <v>0.35625154130702835</v>
      </c>
      <c r="AV22" s="254">
        <f>'3. データシート'!AV22/'3. データシート'!AV$7</f>
        <v>0.353352228303362</v>
      </c>
      <c r="AW22" s="11">
        <f>'3. データシート'!AW22/'3. データシート'!AW$7</f>
        <v>0.3509641332613709</v>
      </c>
      <c r="AX22" s="252">
        <f>'3. データシート'!AX22/'3. データシート'!AX$7</f>
        <v>0.352804775765948</v>
      </c>
      <c r="AY22" s="253">
        <f>'3. データシート'!AY22/'3. データシート'!AY$7</f>
        <v>0.34411244348338904</v>
      </c>
      <c r="AZ22" s="254">
        <f>'3. データシート'!AZ22/'3. データシート'!AZ$7</f>
        <v>0.3403205918618989</v>
      </c>
      <c r="BA22" s="11">
        <f>'3. データシート'!BA22/'3. データシート'!BA$7</f>
        <v>0.35232569671724684</v>
      </c>
      <c r="BB22" s="252">
        <f>'3. データシート'!BB22/'3. データシート'!BB$7</f>
        <v>0.33753801665254024</v>
      </c>
      <c r="BC22" s="253">
        <f>'3. データシート'!BC22/'3. データシート'!BC$7</f>
        <v>0.33348220931963674</v>
      </c>
      <c r="BD22" s="254">
        <f>'3. データシート'!BD22/'3. データシート'!BD$7</f>
        <v>0.327823142800239</v>
      </c>
      <c r="BE22" s="11">
        <f>'3. データシート'!BE22/'3. データシート'!BE$7</f>
        <v>0.3515636579220394</v>
      </c>
      <c r="BF22" s="252">
        <f>'3. データシート'!BF22/'3. データシート'!BF$7</f>
        <v>0.35111712253281235</v>
      </c>
      <c r="BG22" s="253">
        <f>'3. データシート'!BG22/'3. データシート'!BG$7</f>
        <v>0.33051187017930483</v>
      </c>
      <c r="BH22" s="254">
        <f>'3. データシート'!BH22/'3. データシート'!BH$7</f>
        <v>0.9598212043593993</v>
      </c>
      <c r="BI22" s="11">
        <f>'3. データシート'!BI22/'3. データシート'!BI$7</f>
        <v>0.68935612363233</v>
      </c>
    </row>
    <row r="23" spans="1:61" ht="13.5">
      <c r="A23" s="6">
        <v>32</v>
      </c>
      <c r="B23" s="17">
        <f>'3. データシート'!B23/'3. データシート'!B$7</f>
        <v>0.2967797208083455</v>
      </c>
      <c r="C23" s="19">
        <f>'3. データシート'!C23/'3. データシート'!C$7</f>
        <v>0.25584573337382327</v>
      </c>
      <c r="D23" s="18">
        <f>'3. データシート'!D23/'3. データシート'!D$7</f>
        <v>0.2777495167361888</v>
      </c>
      <c r="E23" s="11">
        <f>'3. データシート'!E23/'3. データシート'!E$7</f>
        <v>0.2585308541070699</v>
      </c>
      <c r="F23" s="23">
        <f>'3. データシート'!F23/'3. データシート'!F$7</f>
        <v>0.4927243330638642</v>
      </c>
      <c r="G23" s="19">
        <f>'3. データシート'!G23/'3. データシート'!G$7</f>
        <v>0.5030529343492961</v>
      </c>
      <c r="H23" s="19">
        <f>'3. データシート'!H23/'3. データシート'!H$7</f>
        <v>0.4910555921552729</v>
      </c>
      <c r="I23" s="19">
        <f>'3. データシート'!I23/'3. データシート'!I$7</f>
        <v>0.49518938626696374</v>
      </c>
      <c r="J23" s="19">
        <f>'3. データシート'!J23/'3. データシート'!J$7</f>
        <v>0.6677255079917309</v>
      </c>
      <c r="K23" s="19">
        <f>'3. データシート'!K23/'3. データシート'!K$7</f>
        <v>0.6619316735400438</v>
      </c>
      <c r="L23" s="19">
        <f>'3. データシート'!L23/'3. データシート'!L$7</f>
        <v>0.6591013413576784</v>
      </c>
      <c r="M23" s="19">
        <f>'3. データシート'!M23/'3. データシート'!M$7</f>
        <v>0.6583665841709178</v>
      </c>
      <c r="N23" s="19">
        <f>'3. データシート'!N23/'3. データシート'!N$7</f>
        <v>0.9525642307307808</v>
      </c>
      <c r="O23" s="19">
        <f>'3. データシート'!O23/'3. データシート'!O$7</f>
        <v>0.9533636823469904</v>
      </c>
      <c r="P23" s="19">
        <f>'3. データシート'!P23/'3. データシート'!P$7</f>
        <v>0.9476180760991533</v>
      </c>
      <c r="Q23" s="19">
        <f>'3. データシート'!Q23/'3. データシート'!Q$7</f>
        <v>0.9425701385013444</v>
      </c>
      <c r="R23" s="19">
        <f>'3. データシート'!R23/'3. データシート'!R$7</f>
        <v>0.9676552598225602</v>
      </c>
      <c r="S23" s="19">
        <f>'3. データシート'!S23/'3. データシート'!S$7</f>
        <v>0.9702727551333129</v>
      </c>
      <c r="T23" s="19">
        <f>'3. データシート'!T23/'3. データシート'!T$7</f>
        <v>0.9639525451226931</v>
      </c>
      <c r="U23" s="24">
        <f>'3. データシート'!U23/'3. データシート'!U$7</f>
        <v>0.9730627683500307</v>
      </c>
      <c r="V23" s="252">
        <f>'3. データシート'!V23/'3. データシート'!V$7</f>
        <v>0.6218837957378367</v>
      </c>
      <c r="W23" s="253">
        <f>'3. データシート'!W23/'3. データシート'!W$7</f>
        <v>0.6111223868479805</v>
      </c>
      <c r="X23" s="254">
        <f>'3. データシート'!X23/'3. データシート'!X$7</f>
        <v>0.5405997808109994</v>
      </c>
      <c r="Y23" s="11">
        <f>'3. データシート'!Y23/'3. データシート'!Y$7</f>
        <v>0.5254407051282052</v>
      </c>
      <c r="Z23" s="252">
        <f>'3. データシート'!Z23/'3. データシート'!Z$7</f>
        <v>0.637289502873853</v>
      </c>
      <c r="AA23" s="253">
        <f>'3. データシート'!AA23/'3. データシート'!AA$7</f>
        <v>0.624082603634155</v>
      </c>
      <c r="AB23" s="254">
        <f>'3. データシート'!AB23/'3. データシート'!AB$7</f>
        <v>0.5530465058443174</v>
      </c>
      <c r="AC23" s="11">
        <f>'3. データシート'!AC23/'3. データシート'!AC$7</f>
        <v>0.5611778726785183</v>
      </c>
      <c r="AD23" s="252">
        <f>'3. データシート'!AD23/'3. データシート'!AD$7</f>
        <v>0.2960568523910576</v>
      </c>
      <c r="AE23" s="253">
        <f>'3. データシート'!AE23/'3. データシート'!AE$7</f>
        <v>0.29631799980466844</v>
      </c>
      <c r="AF23" s="254">
        <f>'3. データシート'!AF23/'3. データシート'!AF$7</f>
        <v>0.29784830025545295</v>
      </c>
      <c r="AG23" s="11">
        <f>'3. データシート'!AG23/'3. データシート'!AG$7</f>
        <v>0.2925521544160655</v>
      </c>
      <c r="AH23" s="252">
        <f>'3. データシート'!AH23/'3. データシート'!AH$7</f>
        <v>0.2928328988145015</v>
      </c>
      <c r="AI23" s="253">
        <f>'3. データシート'!AI23/'3. データシート'!AI$7</f>
        <v>0.2883893280632411</v>
      </c>
      <c r="AJ23" s="254">
        <f>'3. データシート'!AJ23/'3. データシート'!AJ$7</f>
        <v>0.27729193278962366</v>
      </c>
      <c r="AK23" s="11">
        <f>'3. データシート'!AK23/'3. データシート'!AK$7</f>
        <v>0.29350925523174326</v>
      </c>
      <c r="AL23" s="252">
        <f>'3. データシート'!AL23/'3. データシート'!AL$7</f>
        <v>0.30868879913309033</v>
      </c>
      <c r="AM23" s="253">
        <f>'3. データシート'!AM23/'3. データシート'!AM$7</f>
        <v>0.29967315478803846</v>
      </c>
      <c r="AN23" s="254">
        <f>'3. データシート'!AN23/'3. データシート'!AN$7</f>
        <v>0.30297010514075295</v>
      </c>
      <c r="AO23" s="11">
        <f>'3. データシート'!AO23/'3. データシート'!AO$7</f>
        <v>0.2891357668446112</v>
      </c>
      <c r="AP23" s="252">
        <f>'3. データシート'!AP23/'3. データシート'!AP$7</f>
        <v>0.3068497152037389</v>
      </c>
      <c r="AQ23" s="253">
        <f>'3. データシート'!AQ23/'3. データシート'!AQ$7</f>
        <v>0.29227598390421045</v>
      </c>
      <c r="AR23" s="254">
        <f>'3. データシート'!AR23/'3. データシート'!AR$7</f>
        <v>0.2985190958690569</v>
      </c>
      <c r="AS23" s="11">
        <f>'3. データシート'!AS23/'3. データシート'!AS$7</f>
        <v>0.2986534922018793</v>
      </c>
      <c r="AT23" s="252">
        <f>'3. データシート'!AT23/'3. データシート'!AT$7</f>
        <v>0.2882203057624461</v>
      </c>
      <c r="AU23" s="253">
        <f>'3. データシート'!AU23/'3. データシート'!AU$7</f>
        <v>0.31250308261405674</v>
      </c>
      <c r="AV23" s="254">
        <f>'3. データシート'!AV23/'3. データシート'!AV$7</f>
        <v>0.30878616106333073</v>
      </c>
      <c r="AW23" s="11">
        <f>'3. データシート'!AW23/'3. データシート'!AW$7</f>
        <v>0.30665816201364016</v>
      </c>
      <c r="AX23" s="252">
        <f>'3. データシート'!AX23/'3. データシート'!AX$7</f>
        <v>0.30756327396516847</v>
      </c>
      <c r="AY23" s="253">
        <f>'3. データシート'!AY23/'3. データシート'!AY$7</f>
        <v>0.3009140947513269</v>
      </c>
      <c r="AZ23" s="254">
        <f>'3. データシート'!AZ23/'3. データシート'!AZ$7</f>
        <v>0.2962268803945746</v>
      </c>
      <c r="BA23" s="11">
        <f>'3. データシート'!BA23/'3. データシート'!BA$7</f>
        <v>0.30868789050877715</v>
      </c>
      <c r="BB23" s="252">
        <f>'3. データシート'!BB23/'3. データシート'!BB$7</f>
        <v>0.29191803360422797</v>
      </c>
      <c r="BC23" s="253">
        <f>'3. データシート'!BC23/'3. データシート'!BC$7</f>
        <v>0.2920450597985212</v>
      </c>
      <c r="BD23" s="254">
        <f>'3. データシート'!BD23/'3. データシート'!BD$7</f>
        <v>0.2848536148177654</v>
      </c>
      <c r="BE23" s="11">
        <f>'3. データシート'!BE23/'3. データシート'!BE$7</f>
        <v>0.3075440936712613</v>
      </c>
      <c r="BF23" s="252">
        <f>'3. データシート'!BF23/'3. データシート'!BF$7</f>
        <v>0.30653241158200584</v>
      </c>
      <c r="BG23" s="253">
        <f>'3. データシート'!BG23/'3. データシート'!BG$7</f>
        <v>0.2871882199739557</v>
      </c>
      <c r="BH23" s="254">
        <f>'3. データシート'!BH23/'3. データシート'!BH$7</f>
        <v>0.9466626487871026</v>
      </c>
      <c r="BI23" s="11">
        <f>'3. データシート'!BI23/'3. データシート'!BI$7</f>
        <v>0.6245146977260122</v>
      </c>
    </row>
    <row r="24" spans="1:61" ht="13.5">
      <c r="A24" s="6">
        <v>34</v>
      </c>
      <c r="B24" s="17">
        <f>'3. データシート'!B24/'3. データシート'!B$7</f>
        <v>0.2573199616993398</v>
      </c>
      <c r="C24" s="19">
        <f>'3. データシート'!C24/'3. データシート'!C$7</f>
        <v>0.22031582143941694</v>
      </c>
      <c r="D24" s="18">
        <f>'3. データシート'!D24/'3. データシート'!D$7</f>
        <v>0.24081798758775053</v>
      </c>
      <c r="E24" s="11">
        <f>'3. データシート'!E24/'3. データシート'!E$7</f>
        <v>0.2225173682059665</v>
      </c>
      <c r="F24" s="23">
        <f>'3. データシート'!F24/'3. データシート'!F$7</f>
        <v>0.43911681487469684</v>
      </c>
      <c r="G24" s="19">
        <f>'3. データシート'!G24/'3. データシート'!G$7</f>
        <v>0.4503708936771459</v>
      </c>
      <c r="H24" s="19">
        <f>'3. データシート'!H24/'3. データシート'!H$7</f>
        <v>0.44012567779861145</v>
      </c>
      <c r="I24" s="19">
        <f>'3. データシート'!I24/'3. データシート'!I$7</f>
        <v>0.4450070893255013</v>
      </c>
      <c r="J24" s="19">
        <f>'3. データシート'!J24/'3. データシート'!J$7</f>
        <v>0.6082287097262139</v>
      </c>
      <c r="K24" s="19">
        <f>'3. データシート'!K24/'3. データシート'!K$7</f>
        <v>0.6004276767985337</v>
      </c>
      <c r="L24" s="19">
        <f>'3. データシート'!L24/'3. データシート'!L$7</f>
        <v>0.5992247666649666</v>
      </c>
      <c r="M24" s="19">
        <f>'3. データシート'!M24/'3. データシート'!M$7</f>
        <v>0.5968988332744078</v>
      </c>
      <c r="N24" s="19">
        <f>'3. データシート'!N24/'3. データシート'!N$7</f>
        <v>0.9194241727481756</v>
      </c>
      <c r="O24" s="19">
        <f>'3. データシート'!O24/'3. データシート'!O$7</f>
        <v>0.9195245321193728</v>
      </c>
      <c r="P24" s="19">
        <f>'3. データシート'!P24/'3. データシート'!P$7</f>
        <v>0.9160971131286341</v>
      </c>
      <c r="Q24" s="19">
        <f>'3. データシート'!Q24/'3. データシート'!Q$7</f>
        <v>0.9035563898330882</v>
      </c>
      <c r="R24" s="19">
        <f>'3. データシート'!R24/'3. データシート'!R$7</f>
        <v>0.9689733840304182</v>
      </c>
      <c r="S24" s="19">
        <f>'3. データシート'!S24/'3. データシート'!S$7</f>
        <v>0.9686382674430484</v>
      </c>
      <c r="T24" s="19">
        <f>'3. データシート'!T24/'3. データシート'!T$7</f>
        <v>0.9632427499493004</v>
      </c>
      <c r="U24" s="24">
        <f>'3. データシート'!U24/'3. データシート'!U$7</f>
        <v>0.9707626252300143</v>
      </c>
      <c r="V24" s="252">
        <f>'3. データシート'!V24/'3. データシート'!V$7</f>
        <v>0.5913751507840772</v>
      </c>
      <c r="W24" s="253">
        <f>'3. データシート'!W24/'3. データシート'!W$7</f>
        <v>0.58311345646438</v>
      </c>
      <c r="X24" s="254">
        <f>'3. データシート'!X24/'3. データシート'!X$7</f>
        <v>0.5078708777523164</v>
      </c>
      <c r="Y24" s="11">
        <f>'3. データシート'!Y24/'3. データシート'!Y$7</f>
        <v>0.4912860576923077</v>
      </c>
      <c r="Z24" s="252">
        <f>'3. データシート'!Z24/'3. データシート'!Z$7</f>
        <v>0.6053746092568317</v>
      </c>
      <c r="AA24" s="253">
        <f>'3. データシート'!AA24/'3. データシート'!AA$7</f>
        <v>0.5931568557979451</v>
      </c>
      <c r="AB24" s="254">
        <f>'3. データシート'!AB24/'3. データシート'!AB$7</f>
        <v>0.5194230290972395</v>
      </c>
      <c r="AC24" s="11">
        <f>'3. データシート'!AC24/'3. データシート'!AC$7</f>
        <v>0.5290495580494587</v>
      </c>
      <c r="AD24" s="252">
        <f>'3. データシート'!AD24/'3. データシート'!AD$7</f>
        <v>0.2565266742338252</v>
      </c>
      <c r="AE24" s="253">
        <f>'3. データシート'!AE24/'3. データシート'!AE$7</f>
        <v>0.2559331966012306</v>
      </c>
      <c r="AF24" s="254">
        <f>'3. データシート'!AF24/'3. データシート'!AF$7</f>
        <v>0.2596286107290234</v>
      </c>
      <c r="AG24" s="11">
        <f>'3. データシート'!AG24/'3. データシート'!AG$7</f>
        <v>0.25258334958081496</v>
      </c>
      <c r="AH24" s="252">
        <f>'3. データシート'!AH24/'3. データシート'!AH$7</f>
        <v>0.2532342958335383</v>
      </c>
      <c r="AI24" s="253">
        <f>'3. データシート'!AI24/'3. データシート'!AI$7</f>
        <v>0.24930830039525692</v>
      </c>
      <c r="AJ24" s="254">
        <f>'3. データシート'!AJ24/'3. データシート'!AJ$7</f>
        <v>0.23897022698241133</v>
      </c>
      <c r="AK24" s="11">
        <f>'3. データシート'!AK24/'3. データシート'!AK$7</f>
        <v>0.25363684693828237</v>
      </c>
      <c r="AL24" s="252">
        <f>'3. データシート'!AL24/'3. データシート'!AL$7</f>
        <v>0.26849571470791056</v>
      </c>
      <c r="AM24" s="253">
        <f>'3. データシート'!AM24/'3. データシート'!AM$7</f>
        <v>0.2603053807502805</v>
      </c>
      <c r="AN24" s="254">
        <f>'3. データシート'!AN24/'3. データシート'!AN$7</f>
        <v>0.26280343039875964</v>
      </c>
      <c r="AO24" s="11">
        <f>'3. データシート'!AO24/'3. データシート'!AO$7</f>
        <v>0.2502765353724811</v>
      </c>
      <c r="AP24" s="252">
        <f>'3. データシート'!AP24/'3. データシート'!AP$7</f>
        <v>0.26683218927997665</v>
      </c>
      <c r="AQ24" s="253">
        <f>'3. データシート'!AQ24/'3. データシート'!AQ$7</f>
        <v>0.2527235253704976</v>
      </c>
      <c r="AR24" s="254">
        <f>'3. データシート'!AR24/'3. データシート'!AR$7</f>
        <v>0.2581352299298519</v>
      </c>
      <c r="AS24" s="11">
        <f>'3. データシート'!AS24/'3. データシート'!AS$7</f>
        <v>0.25913009783977525</v>
      </c>
      <c r="AT24" s="252">
        <f>'3. データシート'!AT24/'3. データシート'!AT$7</f>
        <v>0.2487749901999216</v>
      </c>
      <c r="AU24" s="253">
        <f>'3. データシート'!AU24/'3. データシート'!AU$7</f>
        <v>0.2733908754623921</v>
      </c>
      <c r="AV24" s="254">
        <f>'3. データシート'!AV24/'3. データシート'!AV$7</f>
        <v>0.26832486317435494</v>
      </c>
      <c r="AW24" s="11">
        <f>'3. データシート'!AW24/'3. データシート'!AW$7</f>
        <v>0.2660320887100731</v>
      </c>
      <c r="AX24" s="252">
        <f>'3. データシート'!AX24/'3. データシート'!AX$7</f>
        <v>0.2671074053974049</v>
      </c>
      <c r="AY24" s="253">
        <f>'3. データシート'!AY24/'3. データシート'!AY$7</f>
        <v>0.26228621977589933</v>
      </c>
      <c r="AZ24" s="254">
        <f>'3. データシート'!AZ24/'3. データシート'!AZ$7</f>
        <v>0.2560295930949445</v>
      </c>
      <c r="BA24" s="11">
        <f>'3. データシート'!BA24/'3. データシート'!BA$7</f>
        <v>0.2691163344242785</v>
      </c>
      <c r="BB24" s="252">
        <f>'3. データシート'!BB24/'3. データシート'!BB$7</f>
        <v>0.2520815675325323</v>
      </c>
      <c r="BC24" s="253">
        <f>'3. データシート'!BC24/'3. データシート'!BC$7</f>
        <v>0.25328767803086694</v>
      </c>
      <c r="BD24" s="254">
        <f>'3. データシート'!BD24/'3. データシート'!BD$7</f>
        <v>0.24561840270862378</v>
      </c>
      <c r="BE24" s="11">
        <f>'3. データシート'!BE24/'3. データシート'!BE$7</f>
        <v>0.26757571266241786</v>
      </c>
      <c r="BF24" s="252">
        <f>'3. データシート'!BF24/'3. データシート'!BF$7</f>
        <v>0.2677086464282136</v>
      </c>
      <c r="BG24" s="253">
        <f>'3. データシート'!BG24/'3. データシート'!BG$7</f>
        <v>0.24937393569067415</v>
      </c>
      <c r="BH24" s="254">
        <f>'3. データシート'!BH24/'3. データシート'!BH$7</f>
        <v>0.911305308623374</v>
      </c>
      <c r="BI24" s="11">
        <f>'3. データシート'!BI24/'3. データシート'!BI$7</f>
        <v>0.5583119044017546</v>
      </c>
    </row>
    <row r="25" spans="1:61" ht="13.5">
      <c r="A25" s="6">
        <v>36</v>
      </c>
      <c r="B25" s="17">
        <f>'3. データシート'!B25/'3. データシート'!B$7</f>
        <v>0.22365569722320214</v>
      </c>
      <c r="C25" s="19">
        <f>'3. データシート'!C25/'3. データシート'!C$7</f>
        <v>0.18868306508755947</v>
      </c>
      <c r="D25" s="18">
        <f>'3. データシート'!D25/'3. データシート'!D$7</f>
        <v>0.20917692542476346</v>
      </c>
      <c r="E25" s="11">
        <f>'3. データシート'!E25/'3. データシート'!E$7</f>
        <v>0.19094809971393542</v>
      </c>
      <c r="F25" s="23">
        <f>'3. データシート'!F25/'3. データシート'!F$7</f>
        <v>0.3896523848019402</v>
      </c>
      <c r="G25" s="19">
        <f>'3. データシート'!G25/'3. データシート'!G$7</f>
        <v>0.4009184033910279</v>
      </c>
      <c r="H25" s="19">
        <f>'3. データシート'!H25/'3. データシート'!H$7</f>
        <v>0.39198297268534943</v>
      </c>
      <c r="I25" s="19">
        <f>'3. データシート'!I25/'3. データシート'!I$7</f>
        <v>0.3961920194450071</v>
      </c>
      <c r="J25" s="19">
        <f>'3. データシート'!J25/'3. データシート'!J$7</f>
        <v>0.5485302273987798</v>
      </c>
      <c r="K25" s="19">
        <f>'3. データシート'!K25/'3. データシート'!K$7</f>
        <v>0.5384145410111502</v>
      </c>
      <c r="L25" s="19">
        <f>'3. データシート'!L25/'3. データシート'!L$7</f>
        <v>0.5428163411026674</v>
      </c>
      <c r="M25" s="19">
        <f>'3. データシート'!M25/'3. データシート'!M$7</f>
        <v>0.5373503712308703</v>
      </c>
      <c r="N25" s="19">
        <f>'3. データシート'!N25/'3. データシート'!N$7</f>
        <v>0.8673397980605818</v>
      </c>
      <c r="O25" s="19">
        <f>'3. データシート'!O25/'3. データシート'!O$7</f>
        <v>0.8647445624683865</v>
      </c>
      <c r="P25" s="19">
        <f>'3. データシート'!P25/'3. データシート'!P$7</f>
        <v>0.8663674385392227</v>
      </c>
      <c r="Q25" s="19">
        <f>'3. データシート'!Q25/'3. データシート'!Q$7</f>
        <v>0.8468367916391862</v>
      </c>
      <c r="R25" s="19">
        <f>'3. データシート'!R25/'3. データシート'!R$7</f>
        <v>0.9677059569074778</v>
      </c>
      <c r="S25" s="19">
        <f>'3. データシート'!S25/'3. データシート'!S$7</f>
        <v>0.9692512003268975</v>
      </c>
      <c r="T25" s="19">
        <f>'3. データシート'!T25/'3. データシート'!T$7</f>
        <v>0.9609612654633949</v>
      </c>
      <c r="U25" s="24">
        <f>'3. データシート'!U25/'3. データシート'!U$7</f>
        <v>0.9698936822735637</v>
      </c>
      <c r="V25" s="252">
        <f>'3. データシート'!V25/'3. データシート'!V$7</f>
        <v>0.5628769601930036</v>
      </c>
      <c r="W25" s="253">
        <f>'3. データシート'!W25/'3. データシート'!W$7</f>
        <v>0.554089709762533</v>
      </c>
      <c r="X25" s="254">
        <f>'3. データシート'!X25/'3. データシート'!X$7</f>
        <v>0.47464381787386667</v>
      </c>
      <c r="Y25" s="11">
        <f>'3. データシート'!Y25/'3. データシート'!Y$7</f>
        <v>0.45848357371794873</v>
      </c>
      <c r="Z25" s="252">
        <f>'3. データシート'!Z25/'3. データシート'!Z$7</f>
        <v>0.576636079459514</v>
      </c>
      <c r="AA25" s="253">
        <f>'3. データシート'!AA25/'3. データシート'!AA$7</f>
        <v>0.563547097231361</v>
      </c>
      <c r="AB25" s="254">
        <f>'3. データシート'!AB25/'3. データシート'!AB$7</f>
        <v>0.48724197960706295</v>
      </c>
      <c r="AC25" s="11">
        <f>'3. データシート'!AC25/'3. データシート'!AC$7</f>
        <v>0.49428940311848246</v>
      </c>
      <c r="AD25" s="252">
        <f>'3. データシート'!AD25/'3. データシート'!AD$7</f>
        <v>0.221980950500913</v>
      </c>
      <c r="AE25" s="253">
        <f>'3. データシート'!AE25/'3. データシート'!AE$7</f>
        <v>0.22043168278152164</v>
      </c>
      <c r="AF25" s="254">
        <f>'3. データシート'!AF25/'3. データシート'!AF$7</f>
        <v>0.2237178227549617</v>
      </c>
      <c r="AG25" s="11">
        <f>'3. データシート'!AG25/'3. データシート'!AG$7</f>
        <v>0.21734256190290505</v>
      </c>
      <c r="AH25" s="252">
        <f>'3. データシート'!AH25/'3. データシート'!AH$7</f>
        <v>0.21825962910128388</v>
      </c>
      <c r="AI25" s="253">
        <f>'3. データシート'!AI25/'3. データシート'!AI$7</f>
        <v>0.21467391304347827</v>
      </c>
      <c r="AJ25" s="254">
        <f>'3. データシート'!AJ25/'3. データシート'!AJ$7</f>
        <v>0.2051193868527071</v>
      </c>
      <c r="AK25" s="11">
        <f>'3. データシート'!AK25/'3. データシート'!AK$7</f>
        <v>0.2183558068725533</v>
      </c>
      <c r="AL25" s="252">
        <f>'3. データシート'!AL25/'3. データシート'!AL$7</f>
        <v>0.23155354152300267</v>
      </c>
      <c r="AM25" s="253">
        <f>'3. データシート'!AM25/'3. データシート'!AM$7</f>
        <v>0.2251329333138202</v>
      </c>
      <c r="AN25" s="254">
        <f>'3. データシート'!AN25/'3. データシート'!AN$7</f>
        <v>0.22636755656766316</v>
      </c>
      <c r="AO25" s="11">
        <f>'3. データシート'!AO25/'3. データシート'!AO$7</f>
        <v>0.21560140431876113</v>
      </c>
      <c r="AP25" s="252">
        <f>'3. データシート'!AP25/'3. データシート'!AP$7</f>
        <v>0.23114746117521057</v>
      </c>
      <c r="AQ25" s="253">
        <f>'3. データシート'!AQ25/'3. データシート'!AQ$7</f>
        <v>0.21851997251938365</v>
      </c>
      <c r="AR25" s="254">
        <f>'3. データシート'!AR25/'3. データシート'!AR$7</f>
        <v>0.22208690568978956</v>
      </c>
      <c r="AS25" s="11">
        <f>'3. データシート'!AS25/'3. データシート'!AS$7</f>
        <v>0.22406277244986922</v>
      </c>
      <c r="AT25" s="252">
        <f>'3. データシート'!AT25/'3. データシート'!AT$7</f>
        <v>0.21373970991767935</v>
      </c>
      <c r="AU25" s="253">
        <f>'3. データシート'!AU25/'3. データシート'!AU$7</f>
        <v>0.237731196054254</v>
      </c>
      <c r="AV25" s="254">
        <f>'3. データシート'!AV25/'3. データシート'!AV$7</f>
        <v>0.23211493354182955</v>
      </c>
      <c r="AW25" s="11">
        <f>'3. データシート'!AW25/'3. データシート'!AW$7</f>
        <v>0.2311466561994014</v>
      </c>
      <c r="AX25" s="252">
        <f>'3. データシート'!AX25/'3. データシート'!AX$7</f>
        <v>0.23079579653658297</v>
      </c>
      <c r="AY25" s="253">
        <f>'3. データシート'!AY25/'3. データシート'!AY$7</f>
        <v>0.22685276194220563</v>
      </c>
      <c r="AZ25" s="254">
        <f>'3. データシート'!AZ25/'3. データシート'!AZ$7</f>
        <v>0.2205672009864365</v>
      </c>
      <c r="BA25" s="11">
        <f>'3. データシート'!BA25/'3. データシート'!BA$7</f>
        <v>0.233015967469999</v>
      </c>
      <c r="BB25" s="252">
        <f>'3. データシート'!BB25/'3. データシート'!BB$7</f>
        <v>0.2177793289125991</v>
      </c>
      <c r="BC25" s="253">
        <f>'3. データシート'!BC25/'3. データシート'!BC$7</f>
        <v>0.21899657585231502</v>
      </c>
      <c r="BD25" s="254">
        <f>'3. データシート'!BD25/'3. データシート'!BD$7</f>
        <v>0.21091416052579168</v>
      </c>
      <c r="BE25" s="11">
        <f>'3. データシート'!BE25/'3. データシート'!BE$7</f>
        <v>0.23254779902178746</v>
      </c>
      <c r="BF25" s="252">
        <f>'3. データシート'!BF25/'3. データシート'!BF$7</f>
        <v>0.2309387836890091</v>
      </c>
      <c r="BG25" s="253">
        <f>'3. データシート'!BG25/'3. データシート'!BG$7</f>
        <v>0.2137133126314735</v>
      </c>
      <c r="BH25" s="254">
        <f>'3. データシート'!BH25/'3. データシート'!BH$7</f>
        <v>0.8642458942293205</v>
      </c>
      <c r="BI25" s="11">
        <f>'3. データシート'!BI25/'3. データシート'!BI$7</f>
        <v>0.49614279231583724</v>
      </c>
    </row>
    <row r="26" spans="1:61" ht="13.5">
      <c r="A26" s="6">
        <v>38</v>
      </c>
      <c r="B26" s="17">
        <f>'3. データシート'!B26/'3. データシート'!B$7</f>
        <v>0.19341833392128208</v>
      </c>
      <c r="C26" s="19">
        <f>'3. データシート'!C26/'3. データシート'!C$7</f>
        <v>0.1613523635995546</v>
      </c>
      <c r="D26" s="18">
        <f>'3. データシート'!D26/'3. データシート'!D$7</f>
        <v>0.1809441448774036</v>
      </c>
      <c r="E26" s="11">
        <f>'3. データシート'!E26/'3. データシート'!E$7</f>
        <v>0.16428279525950143</v>
      </c>
      <c r="F26" s="23">
        <f>'3. データシート'!F26/'3. データシート'!F$7</f>
        <v>0.3441794664510914</v>
      </c>
      <c r="G26" s="19">
        <f>'3. データシート'!G26/'3. データシート'!G$7</f>
        <v>0.3551496190139779</v>
      </c>
      <c r="H26" s="19">
        <f>'3. データシート'!H26/'3. データシート'!H$7</f>
        <v>0.3480464197030355</v>
      </c>
      <c r="I26" s="19">
        <f>'3. データシート'!I26/'3. データシート'!I$7</f>
        <v>0.3519850111403686</v>
      </c>
      <c r="J26" s="19">
        <f>'3. データシート'!J26/'3. データシート'!J$7</f>
        <v>0.4907477436595573</v>
      </c>
      <c r="K26" s="19">
        <f>'3. データシート'!K26/'3. データシート'!K$7</f>
        <v>0.48215467644213633</v>
      </c>
      <c r="L26" s="19">
        <f>'3. データシート'!L26/'3. データシート'!L$7</f>
        <v>0.4879379813331973</v>
      </c>
      <c r="M26" s="19">
        <f>'3. データシート'!M26/'3. データシート'!M$7</f>
        <v>0.479216122026365</v>
      </c>
      <c r="N26" s="19">
        <f>'3. データシート'!N26/'3. データシート'!N$7</f>
        <v>0.8052084374687594</v>
      </c>
      <c r="O26" s="19">
        <f>'3. データシート'!O26/'3. データシート'!O$7</f>
        <v>0.8029843196762771</v>
      </c>
      <c r="P26" s="19">
        <f>'3. データシート'!P26/'3. データシート'!P$7</f>
        <v>0.8081709680709986</v>
      </c>
      <c r="Q26" s="19">
        <f>'3. データシート'!Q26/'3. データシート'!Q$7</f>
        <v>0.7819491654406169</v>
      </c>
      <c r="R26" s="19">
        <f>'3. データシート'!R26/'3. データシート'!R$7</f>
        <v>0.9662357414448669</v>
      </c>
      <c r="S26" s="19">
        <f>'3. データシート'!S26/'3. データシート'!S$7</f>
        <v>0.9672591684543875</v>
      </c>
      <c r="T26" s="19">
        <f>'3. データシート'!T26/'3. データシート'!T$7</f>
        <v>0.9625329547759075</v>
      </c>
      <c r="U26" s="24">
        <f>'3. データシート'!U26/'3. データシート'!U$7</f>
        <v>0.972909425475363</v>
      </c>
      <c r="V26" s="252">
        <f>'3. データシート'!V26/'3. データシート'!V$7</f>
        <v>0.5366907921190189</v>
      </c>
      <c r="W26" s="253">
        <f>'3. データシート'!W26/'3. データシート'!W$7</f>
        <v>0.526638928353968</v>
      </c>
      <c r="X26" s="254">
        <f>'3. データシート'!X26/'3. データシート'!X$7</f>
        <v>0.4433595695925077</v>
      </c>
      <c r="Y26" s="11">
        <f>'3. データシート'!Y26/'3. データシート'!Y$7</f>
        <v>0.4274338942307692</v>
      </c>
      <c r="Z26" s="252">
        <f>'3. データシート'!Z26/'3. データシート'!Z$7</f>
        <v>0.5468891801956237</v>
      </c>
      <c r="AA26" s="253">
        <f>'3. データシート'!AA26/'3. データシート'!AA$7</f>
        <v>0.5342916434681378</v>
      </c>
      <c r="AB26" s="254">
        <f>'3. データシート'!AB26/'3. データシート'!AB$7</f>
        <v>0.4554588410843074</v>
      </c>
      <c r="AC26" s="11">
        <f>'3. データシート'!AC26/'3. データシート'!AC$7</f>
        <v>0.463998410964346</v>
      </c>
      <c r="AD26" s="252">
        <f>'3. データシート'!AD26/'3. データシート'!AD$7</f>
        <v>0.19079109707348368</v>
      </c>
      <c r="AE26" s="253">
        <f>'3. データシート'!AE26/'3. データシート'!AE$7</f>
        <v>0.18947162808868054</v>
      </c>
      <c r="AF26" s="254">
        <f>'3. データシート'!AF26/'3. データシート'!AF$7</f>
        <v>0.1922283356258597</v>
      </c>
      <c r="AG26" s="11">
        <f>'3. データシート'!AG26/'3. データシート'!AG$7</f>
        <v>0.18634236693312536</v>
      </c>
      <c r="AH26" s="252">
        <f>'3. データシート'!AH26/'3. データシート'!AH$7</f>
        <v>0.1862856018495745</v>
      </c>
      <c r="AI26" s="253">
        <f>'3. データシート'!AI26/'3. データシート'!AI$7</f>
        <v>0.18384387351778655</v>
      </c>
      <c r="AJ26" s="254">
        <f>'3. データシート'!AJ26/'3. データシート'!AJ$7</f>
        <v>0.17559202122432938</v>
      </c>
      <c r="AK26" s="11">
        <f>'3. データシート'!AK26/'3. データシート'!AK$7</f>
        <v>0.1871345029239766</v>
      </c>
      <c r="AL26" s="252">
        <f>'3. データシート'!AL26/'3. データシート'!AL$7</f>
        <v>0.19978327258398187</v>
      </c>
      <c r="AM26" s="253">
        <f>'3. データシート'!AM26/'3. データシート'!AM$7</f>
        <v>0.1942533782135714</v>
      </c>
      <c r="AN26" s="254">
        <f>'3. データシート'!AN26/'3. データシート'!AN$7</f>
        <v>0.19506759048403507</v>
      </c>
      <c r="AO26" s="11">
        <f>'3. データシート'!AO26/'3. データシート'!AO$7</f>
        <v>0.1846294426008753</v>
      </c>
      <c r="AP26" s="252">
        <f>'3. データシート'!AP26/'3. データシート'!AP$7</f>
        <v>0.1989679178228908</v>
      </c>
      <c r="AQ26" s="253">
        <f>'3. データシート'!AQ26/'3. データシート'!AQ$7</f>
        <v>0.18804593188732946</v>
      </c>
      <c r="AR26" s="254">
        <f>'3. データシート'!AR26/'3. データシート'!AR$7</f>
        <v>0.19120226032735776</v>
      </c>
      <c r="AS26" s="11">
        <f>'3. データシート'!AS26/'3. データシート'!AS$7</f>
        <v>0.1927249830475637</v>
      </c>
      <c r="AT26" s="252">
        <f>'3. データシート'!AT26/'3. データシート'!AT$7</f>
        <v>0.183359466875735</v>
      </c>
      <c r="AU26" s="253">
        <f>'3. データシート'!AU26/'3. データシート'!AU$7</f>
        <v>0.20567200986436499</v>
      </c>
      <c r="AV26" s="254">
        <f>'3. データシート'!AV26/'3. データシート'!AV$7</f>
        <v>0.1996677091477717</v>
      </c>
      <c r="AW26" s="11">
        <f>'3. データシート'!AW26/'3. データシート'!AW$7</f>
        <v>0.19964672979736028</v>
      </c>
      <c r="AX26" s="252">
        <f>'3. データシート'!AX26/'3. データシート'!AX$7</f>
        <v>0.1997138487345207</v>
      </c>
      <c r="AY26" s="253">
        <f>'3. データシート'!AY26/'3. データシート'!AY$7</f>
        <v>0.19613721250245725</v>
      </c>
      <c r="AZ26" s="254">
        <f>'3. データシート'!AZ26/'3. データシート'!AZ$7</f>
        <v>0.18934648581997535</v>
      </c>
      <c r="BA26" s="11">
        <f>'3. データシート'!BA26/'3. データシート'!BA$7</f>
        <v>0.20187444213031835</v>
      </c>
      <c r="BB26" s="252">
        <f>'3. データシート'!BB26/'3. データシート'!BB$7</f>
        <v>0.1865184224958867</v>
      </c>
      <c r="BC26" s="253">
        <f>'3. データシート'!BC26/'3. データシート'!BC$7</f>
        <v>0.18887400129025855</v>
      </c>
      <c r="BD26" s="254">
        <f>'3. データシート'!BD26/'3. データシート'!BD$7</f>
        <v>0.18039235212109142</v>
      </c>
      <c r="BE26" s="11">
        <f>'3. データシート'!BE26/'3. データシート'!BE$7</f>
        <v>0.20107702188627044</v>
      </c>
      <c r="BF26" s="252">
        <f>'3. データシート'!BF26/'3. データシート'!BF$7</f>
        <v>0.19857729686404169</v>
      </c>
      <c r="BG26" s="253">
        <f>'3. データシート'!BG26/'3. データシート'!BG$7</f>
        <v>0.18411299208654713</v>
      </c>
      <c r="BH26" s="254">
        <f>'3. データシート'!BH26/'3. データシート'!BH$7</f>
        <v>0.8070413339360153</v>
      </c>
      <c r="BI26" s="11">
        <f>'3. データシート'!BI26/'3. データシート'!BI$7</f>
        <v>0.4373518882670297</v>
      </c>
    </row>
    <row r="27" spans="1:61" ht="13.5">
      <c r="A27" s="6">
        <v>40</v>
      </c>
      <c r="B27" s="17">
        <f>'3. データシート'!B27/'3. データシート'!B$7</f>
        <v>0.16746459708713402</v>
      </c>
      <c r="C27" s="19">
        <f>'3. データシート'!C27/'3. データシート'!C$7</f>
        <v>0.13837432938556535</v>
      </c>
      <c r="D27" s="18">
        <f>'3. データシート'!D27/'3. データシート'!D$7</f>
        <v>0.15688269406857258</v>
      </c>
      <c r="E27" s="11">
        <f>'3. データシート'!E27/'3. データシート'!E$7</f>
        <v>0.14165304454434</v>
      </c>
      <c r="F27" s="23">
        <f>'3. データシート'!F27/'3. データシート'!F$7</f>
        <v>0.30295068714632173</v>
      </c>
      <c r="G27" s="19">
        <f>'3. データシート'!G27/'3. データシート'!G$7</f>
        <v>0.31276177019730533</v>
      </c>
      <c r="H27" s="19">
        <f>'3. データシート'!H27/'3. データシート'!H$7</f>
        <v>0.3066436933056302</v>
      </c>
      <c r="I27" s="19">
        <f>'3. データシート'!I27/'3. データシート'!I$7</f>
        <v>0.30924650597528863</v>
      </c>
      <c r="J27" s="19">
        <f>'3. データシート'!J27/'3. データシート'!J$7</f>
        <v>0.4351333635859426</v>
      </c>
      <c r="K27" s="19">
        <f>'3. データシート'!K27/'3. データシート'!K$7</f>
        <v>0.42849142100707704</v>
      </c>
      <c r="L27" s="19">
        <f>'3. データシート'!L27/'3. データシート'!L$7</f>
        <v>0.43474269393583925</v>
      </c>
      <c r="M27" s="19">
        <f>'3. データシート'!M27/'3. データシート'!M$7</f>
        <v>0.4273448153947169</v>
      </c>
      <c r="N27" s="19">
        <f>'3. データシート'!N27/'3. データシート'!N$7</f>
        <v>0.7353294011796461</v>
      </c>
      <c r="O27" s="19">
        <f>'3. データシート'!O27/'3. データシート'!O$7</f>
        <v>0.7348507840161861</v>
      </c>
      <c r="P27" s="19">
        <f>'3. データシート'!P27/'3. データシート'!P$7</f>
        <v>0.7430888503519331</v>
      </c>
      <c r="Q27" s="19">
        <f>'3. データシート'!Q27/'3. データシート'!Q$7</f>
        <v>0.7141697529298361</v>
      </c>
      <c r="R27" s="19">
        <f>'3. データシート'!R27/'3. データシート'!R$7</f>
        <v>0.9680608365019011</v>
      </c>
      <c r="S27" s="19">
        <f>'3. データシート'!S27/'3. データシート'!S$7</f>
        <v>0.966952702012463</v>
      </c>
      <c r="T27" s="19">
        <f>'3. データシート'!T27/'3. データシート'!T$7</f>
        <v>0.9625329547759075</v>
      </c>
      <c r="U27" s="24">
        <f>'3. データシート'!U27/'3. データシート'!U$7</f>
        <v>0.9710181966877939</v>
      </c>
      <c r="V27" s="252">
        <f>'3. データシート'!V27/'3. データシート'!V$7</f>
        <v>0.5092480900683555</v>
      </c>
      <c r="W27" s="253">
        <f>'3. データシート'!W27/'3. データシート'!W$7</f>
        <v>0.498731479602192</v>
      </c>
      <c r="X27" s="254">
        <f>'3. データシート'!X27/'3. データシート'!X$7</f>
        <v>0.41536315632161</v>
      </c>
      <c r="Y27" s="11">
        <f>'3. データシート'!Y27/'3. データシート'!Y$7</f>
        <v>0.3971354166666667</v>
      </c>
      <c r="Z27" s="252">
        <f>'3. データシート'!Z27/'3. データシート'!Z$7</f>
        <v>0.5186548351315922</v>
      </c>
      <c r="AA27" s="253">
        <f>'3. データシート'!AA27/'3. データシート'!AA$7</f>
        <v>0.5053904945082756</v>
      </c>
      <c r="AB27" s="254">
        <f>'3. データシート'!AB27/'3. データシート'!AB$7</f>
        <v>0.42501865207659784</v>
      </c>
      <c r="AC27" s="11">
        <f>'3. データシート'!AC27/'3. データシート'!AC$7</f>
        <v>0.43455159400139043</v>
      </c>
      <c r="AD27" s="252">
        <f>'3. データシート'!AD27/'3. データシート'!AD$7</f>
        <v>0.16389478359571633</v>
      </c>
      <c r="AE27" s="253">
        <f>'3. データシート'!AE27/'3. データシート'!AE$7</f>
        <v>0.16280886805352085</v>
      </c>
      <c r="AF27" s="254">
        <f>'3. データシート'!AF27/'3. データシート'!AF$7</f>
        <v>0.16516014934171744</v>
      </c>
      <c r="AG27" s="11">
        <f>'3. データシート'!AG27/'3. データシート'!AG$7</f>
        <v>0.1599239617859232</v>
      </c>
      <c r="AH27" s="252">
        <f>'3. データシート'!AH27/'3. データシート'!AH$7</f>
        <v>0.1602636627477987</v>
      </c>
      <c r="AI27" s="253">
        <f>'3. データシート'!AI27/'3. データシート'!AI$7</f>
        <v>0.15790513833992095</v>
      </c>
      <c r="AJ27" s="254">
        <f>'3. データシート'!AJ27/'3. データシート'!AJ$7</f>
        <v>0.14984769578461235</v>
      </c>
      <c r="AK27" s="11">
        <f>'3. データシート'!AK27/'3. データシート'!AK$7</f>
        <v>0.16064955777874437</v>
      </c>
      <c r="AL27" s="252">
        <f>'3. データシート'!AL27/'3. データシート'!AL$7</f>
        <v>0.1717564771943651</v>
      </c>
      <c r="AM27" s="253">
        <f>'3. データシート'!AM27/'3. データシート'!AM$7</f>
        <v>0.16727645250987852</v>
      </c>
      <c r="AN27" s="254">
        <f>'3. データシート'!AN27/'3. データシート'!AN$7</f>
        <v>0.16749842531130385</v>
      </c>
      <c r="AO27" s="11">
        <f>'3. データシート'!AO27/'3. データシート'!AO$7</f>
        <v>0.15813013995094502</v>
      </c>
      <c r="AP27" s="252">
        <f>'3. データシート'!AP27/'3. データシート'!AP$7</f>
        <v>0.17180273599143178</v>
      </c>
      <c r="AQ27" s="253">
        <f>'3. データシート'!AQ27/'3. データシート'!AQ$7</f>
        <v>0.16208656394150556</v>
      </c>
      <c r="AR27" s="254">
        <f>'3. データシート'!AR27/'3. データシート'!AR$7</f>
        <v>0.16406858924395948</v>
      </c>
      <c r="AS27" s="11">
        <f>'3. データシート'!AS27/'3. データシート'!AS$7</f>
        <v>0.16545577835900416</v>
      </c>
      <c r="AT27" s="252">
        <f>'3. データシート'!AT27/'3. データシート'!AT$7</f>
        <v>0.15719325754606037</v>
      </c>
      <c r="AU27" s="253">
        <f>'3. データシート'!AU27/'3. データシート'!AU$7</f>
        <v>0.1778545006165228</v>
      </c>
      <c r="AV27" s="254">
        <f>'3. データシート'!AV27/'3. データシート'!AV$7</f>
        <v>0.17220484753713838</v>
      </c>
      <c r="AW27" s="11">
        <f>'3. データシート'!AW27/'3. データシート'!AW$7</f>
        <v>0.1733967911289927</v>
      </c>
      <c r="AX27" s="252">
        <f>'3. データシート'!AX27/'3. データシート'!AX$7</f>
        <v>0.1713947407370862</v>
      </c>
      <c r="AY27" s="253">
        <f>'3. データシート'!AY27/'3. データシート'!AY$7</f>
        <v>0.16930410851189306</v>
      </c>
      <c r="AZ27" s="254">
        <f>'3. データシート'!AZ27/'3. データシート'!AZ$7</f>
        <v>0.1627127003699137</v>
      </c>
      <c r="BA27" s="11">
        <f>'3. データシート'!BA27/'3. データシート'!BA$7</f>
        <v>0.1742041059208569</v>
      </c>
      <c r="BB27" s="252">
        <f>'3. データシート'!BB27/'3. データシート'!BB$7</f>
        <v>0.16079174353093684</v>
      </c>
      <c r="BC27" s="253">
        <f>'3. データシート'!BC27/'3. データシート'!BC$7</f>
        <v>0.16331695697483997</v>
      </c>
      <c r="BD27" s="254">
        <f>'3. データシート'!BD27/'3. データシート'!BD$7</f>
        <v>0.15430193188607846</v>
      </c>
      <c r="BE27" s="11">
        <f>'3. データシート'!BE27/'3. データシート'!BE$7</f>
        <v>0.17469492614001284</v>
      </c>
      <c r="BF27" s="252">
        <f>'3. データシート'!BF27/'3. データシート'!BF$7</f>
        <v>0.17122532812343452</v>
      </c>
      <c r="BG27" s="253">
        <f>'3. データシート'!BG27/'3. データシート'!BG$7</f>
        <v>0.1579184613843534</v>
      </c>
      <c r="BH27" s="254">
        <f>'3. データシート'!BH27/'3. データシート'!BH$7</f>
        <v>0.7414996735472854</v>
      </c>
      <c r="BI27" s="11">
        <f>'3. データシート'!BI27/'3. データシート'!BI$7</f>
        <v>0.3823929813946453</v>
      </c>
    </row>
    <row r="28" spans="1:61" ht="13.5">
      <c r="A28" s="6">
        <v>42</v>
      </c>
      <c r="B28" s="17">
        <f>'3. データシート'!B28/'3. データシート'!B$7</f>
        <v>0.14418182734465554</v>
      </c>
      <c r="C28" s="19">
        <f>'3. データシート'!C28/'3. データシート'!C$7</f>
        <v>0.11904038870331005</v>
      </c>
      <c r="D28" s="18">
        <f>'3. データシート'!D28/'3. データシート'!D$7</f>
        <v>0.13587343575134805</v>
      </c>
      <c r="E28" s="11">
        <f>'3. データシート'!E28/'3. データシート'!E$7</f>
        <v>0.12203718839395178</v>
      </c>
      <c r="F28" s="23">
        <f>'3. データシート'!F28/'3. データシート'!F$7</f>
        <v>0.2646018593371059</v>
      </c>
      <c r="G28" s="19">
        <f>'3. データシート'!G28/'3. データシート'!G$7</f>
        <v>0.27461270626230005</v>
      </c>
      <c r="H28" s="19">
        <f>'3. データシート'!H28/'3. データシート'!H$7</f>
        <v>0.26944711903917296</v>
      </c>
      <c r="I28" s="19">
        <f>'3. データシート'!I28/'3. データシート'!I$7</f>
        <v>0.27187563297549117</v>
      </c>
      <c r="J28" s="19">
        <f>'3. データシート'!J28/'3. データシート'!J$7</f>
        <v>0.3850652952150456</v>
      </c>
      <c r="K28" s="19">
        <f>'3. データシート'!K28/'3. データシート'!K$7</f>
        <v>0.3771192912784481</v>
      </c>
      <c r="L28" s="19">
        <f>'3. データシート'!L28/'3. データシート'!L$7</f>
        <v>0.38527056663436526</v>
      </c>
      <c r="M28" s="19">
        <f>'3. データシート'!M28/'3. データシート'!M$7</f>
        <v>0.37744330521743524</v>
      </c>
      <c r="N28" s="19">
        <f>'3. データシート'!N28/'3. データシート'!N$7</f>
        <v>0.6645006498050585</v>
      </c>
      <c r="O28" s="19">
        <f>'3. データシート'!O28/'3. データシート'!O$7</f>
        <v>0.6633788568538189</v>
      </c>
      <c r="P28" s="19">
        <f>'3. データシート'!P28/'3. データシート'!P$7</f>
        <v>0.6760685504437417</v>
      </c>
      <c r="Q28" s="19">
        <f>'3. データシート'!Q28/'3. データシート'!Q$7</f>
        <v>0.6426868246156968</v>
      </c>
      <c r="R28" s="19">
        <f>'3. データシート'!R28/'3. データシート'!R$7</f>
        <v>0.9652217997465146</v>
      </c>
      <c r="S28" s="19">
        <f>'3. データシート'!S28/'3. データシート'!S$7</f>
        <v>0.9664419246092553</v>
      </c>
      <c r="T28" s="19">
        <f>'3. データシート'!T28/'3. データシート'!T$7</f>
        <v>0.9606063678766984</v>
      </c>
      <c r="U28" s="24">
        <f>'3. データシート'!U28/'3. データシート'!U$7</f>
        <v>0.9689225107340013</v>
      </c>
      <c r="V28" s="252">
        <f>'3. データシート'!V28/'3. データシート'!V$7</f>
        <v>0.483162444712505</v>
      </c>
      <c r="W28" s="253">
        <f>'3. データシート'!W28/'3. データシート'!W$7</f>
        <v>0.4721432920641364</v>
      </c>
      <c r="X28" s="254">
        <f>'3. データシート'!X28/'3. データシート'!X$7</f>
        <v>0.38676895486699214</v>
      </c>
      <c r="Y28" s="11">
        <f>'3. データシート'!Y28/'3. データシート'!Y$7</f>
        <v>0.367588141025641</v>
      </c>
      <c r="Z28" s="252">
        <f>'3. データシート'!Z28/'3. データシート'!Z$7</f>
        <v>0.4907230009075325</v>
      </c>
      <c r="AA28" s="253">
        <f>'3. データシート'!AA28/'3. データシート'!AA$7</f>
        <v>0.4782608695652174</v>
      </c>
      <c r="AB28" s="254">
        <f>'3. データシート'!AB28/'3. データシート'!AB$7</f>
        <v>0.3966674956478488</v>
      </c>
      <c r="AC28" s="11">
        <f>'3. データシート'!AC28/'3. データシート'!AC$7</f>
        <v>0.40495580494587347</v>
      </c>
      <c r="AD28" s="252">
        <f>'3. データシート'!AD28/'3. データシート'!AD$7</f>
        <v>0.14025563835562355</v>
      </c>
      <c r="AE28" s="253">
        <f>'3. データシート'!AE28/'3. データシート'!AE$7</f>
        <v>0.1399550737376697</v>
      </c>
      <c r="AF28" s="254">
        <f>'3. データシート'!AF28/'3. データシート'!AF$7</f>
        <v>0.1422676360778149</v>
      </c>
      <c r="AG28" s="11">
        <f>'3. データシート'!AG28/'3. データシート'!AG$7</f>
        <v>0.1367713004484305</v>
      </c>
      <c r="AH28" s="252">
        <f>'3. データシート'!AH28/'3. データシート'!AH$7</f>
        <v>0.13734074474888092</v>
      </c>
      <c r="AI28" s="253">
        <f>'3. データシート'!AI28/'3. データシート'!AI$7</f>
        <v>0.13522727272727272</v>
      </c>
      <c r="AJ28" s="254">
        <f>'3. データシート'!AJ28/'3. データシート'!AJ$7</f>
        <v>0.127788149749435</v>
      </c>
      <c r="AK28" s="11">
        <f>'3. データシート'!AK28/'3. データシート'!AK$7</f>
        <v>0.13745106568073076</v>
      </c>
      <c r="AL28" s="252">
        <f>'3. データシート'!AL28/'3. データシート'!AL$7</f>
        <v>0.14826125504876367</v>
      </c>
      <c r="AM28" s="253">
        <f>'3. データシート'!AM28/'3. データシート'!AM$7</f>
        <v>0.14337284745597345</v>
      </c>
      <c r="AN28" s="254">
        <f>'3. データシート'!AN28/'3. データシート'!AN$7</f>
        <v>0.14385386888899657</v>
      </c>
      <c r="AO28" s="11">
        <f>'3. データシート'!AO28/'3. データシート'!AO$7</f>
        <v>0.13591112393594</v>
      </c>
      <c r="AP28" s="252">
        <f>'3. データシート'!AP28/'3. データシート'!AP$7</f>
        <v>0.14794800642617204</v>
      </c>
      <c r="AQ28" s="253">
        <f>'3. データシート'!AQ28/'3. データシート'!AQ$7</f>
        <v>0.13916969280596722</v>
      </c>
      <c r="AR28" s="254">
        <f>'3. データシート'!AR28/'3. データシート'!AR$7</f>
        <v>0.14039360872954015</v>
      </c>
      <c r="AS28" s="11">
        <f>'3. データシート'!AS28/'3. データシート'!AS$7</f>
        <v>0.14138331880267363</v>
      </c>
      <c r="AT28" s="252">
        <f>'3. データシート'!AT28/'3. データシート'!AT$7</f>
        <v>0.13431007448059584</v>
      </c>
      <c r="AU28" s="253">
        <f>'3. データシート'!AU28/'3. データシート'!AU$7</f>
        <v>0.15388409371146733</v>
      </c>
      <c r="AV28" s="254">
        <f>'3. データシート'!AV28/'3. データシート'!AV$7</f>
        <v>0.147869429241595</v>
      </c>
      <c r="AW28" s="11">
        <f>'3. データシート'!AW28/'3. データシート'!AW$7</f>
        <v>0.14866787694421274</v>
      </c>
      <c r="AX28" s="252">
        <f>'3. データシート'!AX28/'3. データシート'!AX$7</f>
        <v>0.14726922887167596</v>
      </c>
      <c r="AY28" s="253">
        <f>'3. データシート'!AY28/'3. データシート'!AY$7</f>
        <v>0.1462060153332023</v>
      </c>
      <c r="AZ28" s="254">
        <f>'3. データシート'!AZ28/'3. データシート'!AZ$7</f>
        <v>0.13938347718865599</v>
      </c>
      <c r="BA28" s="11">
        <f>'3. データシート'!BA28/'3. データシート'!BA$7</f>
        <v>0.15104631558068035</v>
      </c>
      <c r="BB28" s="252">
        <f>'3. データシート'!BB28/'3. データシート'!BB$7</f>
        <v>0.13735852819464525</v>
      </c>
      <c r="BC28" s="253">
        <f>'3. データシート'!BC28/'3. データシート'!BC$7</f>
        <v>0.14078705771425737</v>
      </c>
      <c r="BD28" s="254">
        <f>'3. データシート'!BD28/'3. データシート'!BD$7</f>
        <v>0.13234415455088627</v>
      </c>
      <c r="BE28" s="11">
        <f>'3. データシート'!BE28/'3. データシート'!BE$7</f>
        <v>0.1513265154883652</v>
      </c>
      <c r="BF28" s="252">
        <f>'3. データシート'!BF28/'3. データシート'!BF$7</f>
        <v>0.14722973649934876</v>
      </c>
      <c r="BG28" s="253">
        <f>'3. データシート'!BG28/'3. データシート'!BG$7</f>
        <v>0.13588099769608333</v>
      </c>
      <c r="BH28" s="254">
        <f>'3. データシート'!BH28/'3. データシート'!BH$7</f>
        <v>0.6739992968710763</v>
      </c>
      <c r="BI28" s="11">
        <f>'3. データシート'!BI28/'3. データシート'!BI$7</f>
        <v>0.3315685977915595</v>
      </c>
    </row>
    <row r="29" spans="1:61" ht="13.5">
      <c r="A29" s="6">
        <v>44</v>
      </c>
      <c r="B29" s="17">
        <f>'3. データシート'!B29/'3. データシート'!B$7</f>
        <v>0.1251826840699491</v>
      </c>
      <c r="C29" s="19">
        <f>'3. データシート'!C29/'3. データシート'!C$7</f>
        <v>0.10299625468164794</v>
      </c>
      <c r="D29" s="18">
        <f>'3. データシート'!D29/'3. データシート'!D$7</f>
        <v>0.11857767829891139</v>
      </c>
      <c r="E29" s="11">
        <f>'3. データシート'!E29/'3. データシート'!E$7</f>
        <v>0.10594605639558644</v>
      </c>
      <c r="F29" s="23">
        <f>'3. データシート'!F29/'3. データシート'!F$7</f>
        <v>0.23140662894098626</v>
      </c>
      <c r="G29" s="19">
        <f>'3. データシート'!G29/'3. データシート'!G$7</f>
        <v>0.2398445778876722</v>
      </c>
      <c r="H29" s="19">
        <f>'3. データシート'!H29/'3. データシート'!H$7</f>
        <v>0.23660872649875841</v>
      </c>
      <c r="I29" s="19">
        <f>'3. データシート'!I29/'3. データシート'!I$7</f>
        <v>0.23931537370873</v>
      </c>
      <c r="J29" s="19">
        <f>'3. データシート'!J29/'3. データシート'!J$7</f>
        <v>0.3383754348812585</v>
      </c>
      <c r="K29" s="19">
        <f>'3. データシート'!K29/'3. データシート'!K$7</f>
        <v>0.3295147904892826</v>
      </c>
      <c r="L29" s="19">
        <f>'3. データシート'!L29/'3. データシート'!L$7</f>
        <v>0.339113581884021</v>
      </c>
      <c r="M29" s="19">
        <f>'3. データシート'!M29/'3. データシート'!M$7</f>
        <v>0.3321884943684024</v>
      </c>
      <c r="N29" s="19">
        <f>'3. データシート'!N29/'3. データシート'!N$7</f>
        <v>0.596521043686894</v>
      </c>
      <c r="O29" s="19">
        <f>'3. データシート'!O29/'3. データシート'!O$7</f>
        <v>0.5948912493677289</v>
      </c>
      <c r="P29" s="19">
        <f>'3. データシート'!P29/'3. データシート'!P$7</f>
        <v>0.6082831786187902</v>
      </c>
      <c r="Q29" s="19">
        <f>'3. データシート'!Q29/'3. データシート'!Q$7</f>
        <v>0.5741464157069657</v>
      </c>
      <c r="R29" s="19">
        <f>'3. データシート'!R29/'3. データシート'!R$7</f>
        <v>0.9661850443599493</v>
      </c>
      <c r="S29" s="19">
        <f>'3. データシート'!S29/'3. データシート'!S$7</f>
        <v>0.9666462355705384</v>
      </c>
      <c r="T29" s="19">
        <f>'3. データシート'!T29/'3. データシート'!T$7</f>
        <v>0.9603528696004867</v>
      </c>
      <c r="U29" s="24">
        <f>'3. データシート'!U29/'3. データシート'!U$7</f>
        <v>0.9685647106931098</v>
      </c>
      <c r="V29" s="252">
        <f>'3. データシート'!V29/'3. データシート'!V$7</f>
        <v>0.45908725371934056</v>
      </c>
      <c r="W29" s="253">
        <f>'3. データシート'!W29/'3. データシート'!W$7</f>
        <v>0.4469758473716257</v>
      </c>
      <c r="X29" s="254">
        <f>'3. データシート'!X29/'3. データシート'!X$7</f>
        <v>0.3596194081896981</v>
      </c>
      <c r="Y29" s="11">
        <f>'3. データシート'!Y29/'3. データシート'!Y$7</f>
        <v>0.33959334935897434</v>
      </c>
      <c r="Z29" s="252">
        <f>'3. データシート'!Z29/'3. データシート'!Z$7</f>
        <v>0.4647574871432893</v>
      </c>
      <c r="AA29" s="253">
        <f>'3. データシート'!AA29/'3. データシート'!AA$7</f>
        <v>0.45199169914460696</v>
      </c>
      <c r="AB29" s="254">
        <f>'3. データシート'!AB29/'3. データシート'!AB$7</f>
        <v>0.36990798308878386</v>
      </c>
      <c r="AC29" s="11">
        <f>'3. データシート'!AC29/'3. データシート'!AC$7</f>
        <v>0.37819048564902175</v>
      </c>
      <c r="AD29" s="252">
        <f>'3. データシート'!AD29/'3. データシート'!AD$7</f>
        <v>0.12125549030252183</v>
      </c>
      <c r="AE29" s="253">
        <f>'3. データシート'!AE29/'3. データシート'!AE$7</f>
        <v>0.12027541752124231</v>
      </c>
      <c r="AF29" s="254">
        <f>'3. データシート'!AF29/'3. データシート'!AF$7</f>
        <v>0.12271566123010415</v>
      </c>
      <c r="AG29" s="11">
        <f>'3. データシート'!AG29/'3. データシート'!AG$7</f>
        <v>0.11790797426398908</v>
      </c>
      <c r="AH29" s="252">
        <f>'3. データシート'!AH29/'3. データシート'!AH$7</f>
        <v>0.11869742732057652</v>
      </c>
      <c r="AI29" s="253">
        <f>'3. データシート'!AI29/'3. データシート'!AI$7</f>
        <v>0.11674901185770752</v>
      </c>
      <c r="AJ29" s="254">
        <f>'3. データシート'!AJ29/'3. データシート'!AJ$7</f>
        <v>0.11000294782352363</v>
      </c>
      <c r="AK29" s="11">
        <f>'3. データシート'!AK29/'3. データシート'!AK$7</f>
        <v>0.11816731912425692</v>
      </c>
      <c r="AL29" s="252">
        <f>'3. データシート'!AL29/'3. データシート'!AL$7</f>
        <v>0.12767215052704167</v>
      </c>
      <c r="AM29" s="253">
        <f>'3. データシート'!AM29/'3. データシート'!AM$7</f>
        <v>0.12390848334065076</v>
      </c>
      <c r="AN29" s="254">
        <f>'3. データシート'!AN29/'3. データシート'!AN$7</f>
        <v>0.12394011337758612</v>
      </c>
      <c r="AO29" s="11">
        <f>'3. データシート'!AO29/'3. データシート'!AO$7</f>
        <v>0.11701053239070841</v>
      </c>
      <c r="AP29" s="252">
        <f>'3. データシート'!AP29/'3. データシート'!AP$7</f>
        <v>0.12745241224867337</v>
      </c>
      <c r="AQ29" s="253">
        <f>'3. データシート'!AQ29/'3. データシート'!AQ$7</f>
        <v>0.11978604377269604</v>
      </c>
      <c r="AR29" s="254">
        <f>'3. データシート'!AR29/'3. データシート'!AR$7</f>
        <v>0.12120031176929072</v>
      </c>
      <c r="AS29" s="11">
        <f>'3. データシート'!AS29/'3. データシート'!AS$7</f>
        <v>0.12259033226775162</v>
      </c>
      <c r="AT29" s="252">
        <f>'3. データシート'!AT29/'3. データシート'!AT$7</f>
        <v>0.11598392787142298</v>
      </c>
      <c r="AU29" s="253">
        <f>'3. データシート'!AU29/'3. データシート'!AU$7</f>
        <v>0.13311960542540074</v>
      </c>
      <c r="AV29" s="254">
        <f>'3. データシート'!AV29/'3. データシート'!AV$7</f>
        <v>0.12734558248631744</v>
      </c>
      <c r="AW29" s="11">
        <f>'3. データシート'!AW29/'3. データシート'!AW$7</f>
        <v>0.12855110151611795</v>
      </c>
      <c r="AX29" s="252">
        <f>'3. データシート'!AX29/'3. データシート'!AX$7</f>
        <v>0.12728797671320735</v>
      </c>
      <c r="AY29" s="253">
        <f>'3. データシート'!AY29/'3. データシート'!AY$7</f>
        <v>0.12654806369176333</v>
      </c>
      <c r="AZ29" s="254">
        <f>'3. データシート'!AZ29/'3. データシート'!AZ$7</f>
        <v>0.11990135635018495</v>
      </c>
      <c r="BA29" s="11">
        <f>'3. データシート'!BA29/'3. データシート'!BA$7</f>
        <v>0.1301695923832193</v>
      </c>
      <c r="BB29" s="252">
        <f>'3. データシート'!BB29/'3. データシート'!BB$7</f>
        <v>0.118911103355437</v>
      </c>
      <c r="BC29" s="253">
        <f>'3. データシート'!BC29/'3. データシート'!BC$7</f>
        <v>0.1223264354126346</v>
      </c>
      <c r="BD29" s="254">
        <f>'3. データシート'!BD29/'3. データシート'!BD$7</f>
        <v>0.11431985660227047</v>
      </c>
      <c r="BE29" s="11">
        <f>'3. データシート'!BE29/'3. データシート'!BE$7</f>
        <v>0.13072476656291684</v>
      </c>
      <c r="BF29" s="252">
        <f>'3. データシート'!BF29/'3. データシート'!BF$7</f>
        <v>0.12724175934275123</v>
      </c>
      <c r="BG29" s="253">
        <f>'3. データシート'!BG29/'3. データシート'!BG$7</f>
        <v>0.11734949414003806</v>
      </c>
      <c r="BH29" s="254">
        <f>'3. データシート'!BH29/'3. データシート'!BH$7</f>
        <v>0.6054944503038522</v>
      </c>
      <c r="BI29" s="11">
        <f>'3. データシート'!BI29/'3. データシート'!BI$7</f>
        <v>0.2879544194020068</v>
      </c>
    </row>
    <row r="30" spans="1:61" ht="13.5">
      <c r="A30" s="6">
        <v>46</v>
      </c>
      <c r="B30" s="17">
        <f>'3. データシート'!B30/'3. データシート'!B$7</f>
        <v>0.10940885954744746</v>
      </c>
      <c r="C30" s="19">
        <f>'3. データシート'!C30/'3. データシート'!C$7</f>
        <v>0.09009009009009009</v>
      </c>
      <c r="D30" s="18">
        <f>'3. データシート'!D30/'3. データシート'!D$7</f>
        <v>0.10377454471462</v>
      </c>
      <c r="E30" s="11">
        <f>'3. データシート'!E30/'3. データシート'!E$7</f>
        <v>0.09266448712709441</v>
      </c>
      <c r="F30" s="23">
        <f>'3. データシート'!F30/'3. データシート'!F$7</f>
        <v>0.20205133387227162</v>
      </c>
      <c r="G30" s="19">
        <f>'3. データシート'!G30/'3. データシート'!G$7</f>
        <v>0.20956754301862038</v>
      </c>
      <c r="H30" s="19">
        <f>'3. データシート'!H30/'3. データシート'!H$7</f>
        <v>0.20706430851872498</v>
      </c>
      <c r="I30" s="19">
        <f>'3. データシート'!I30/'3. データシート'!I$7</f>
        <v>0.20857808385659307</v>
      </c>
      <c r="J30" s="19">
        <f>'3. データシート'!J30/'3. データシート'!J$7</f>
        <v>0.29718146523470984</v>
      </c>
      <c r="K30" s="19">
        <f>'3. データシート'!K30/'3. データシート'!K$7</f>
        <v>0.28898732243775777</v>
      </c>
      <c r="L30" s="19">
        <f>'3. データシート'!L30/'3. データシート'!L$7</f>
        <v>0.29892385372571023</v>
      </c>
      <c r="M30" s="19">
        <f>'3. データシート'!M30/'3. データシート'!M$7</f>
        <v>0.2913278448406485</v>
      </c>
      <c r="N30" s="19">
        <f>'3. データシート'!N30/'3. データシート'!N$7</f>
        <v>0.5284914525642307</v>
      </c>
      <c r="O30" s="19">
        <f>'3. データシート'!O30/'3. データシート'!O$7</f>
        <v>0.5271117855336368</v>
      </c>
      <c r="P30" s="19">
        <f>'3. データシート'!P30/'3. データシート'!P$7</f>
        <v>0.5441191471998368</v>
      </c>
      <c r="Q30" s="19">
        <f>'3. データシート'!Q30/'3. データシート'!Q$7</f>
        <v>0.5072801988737253</v>
      </c>
      <c r="R30" s="19">
        <f>'3. データシート'!R30/'3. データシート'!R$7</f>
        <v>0.9639543726235742</v>
      </c>
      <c r="S30" s="19">
        <f>'3. データシート'!S30/'3. データシート'!S$7</f>
        <v>0.9661354581673307</v>
      </c>
      <c r="T30" s="19">
        <f>'3. データシート'!T30/'3. データシート'!T$7</f>
        <v>0.9586797809774894</v>
      </c>
      <c r="U30" s="24">
        <f>'3. データシート'!U30/'3. データシート'!U$7</f>
        <v>0.9677468820282151</v>
      </c>
      <c r="V30" s="252">
        <f>'3. データシート'!V30/'3. データシート'!V$7</f>
        <v>0.434961801367109</v>
      </c>
      <c r="W30" s="253">
        <f>'3. データシート'!W30/'3. データシート'!W$7</f>
        <v>0.4230769230769231</v>
      </c>
      <c r="X30" s="254">
        <f>'3. データシート'!X30/'3. データシート'!X$7</f>
        <v>0.3340639633356581</v>
      </c>
      <c r="Y30" s="11">
        <f>'3. データシート'!Y30/'3. データシート'!Y$7</f>
        <v>0.3151542467948718</v>
      </c>
      <c r="Z30" s="252">
        <f>'3. データシート'!Z30/'3. データシート'!Z$7</f>
        <v>0.43974992437229</v>
      </c>
      <c r="AA30" s="253">
        <f>'3. データシート'!AA30/'3. データシート'!AA$7</f>
        <v>0.4280002024598876</v>
      </c>
      <c r="AB30" s="254">
        <f>'3. データシート'!AB30/'3. データシート'!AB$7</f>
        <v>0.34449142004476496</v>
      </c>
      <c r="AC30" s="11">
        <f>'3. データシート'!AC30/'3. データシート'!AC$7</f>
        <v>0.3511272221670474</v>
      </c>
      <c r="AD30" s="252">
        <f>'3. データシート'!AD30/'3. データシート'!AD$7</f>
        <v>0.10556186152099886</v>
      </c>
      <c r="AE30" s="253">
        <f>'3. データシート'!AE30/'3. データシート'!AE$7</f>
        <v>0.10450239281179803</v>
      </c>
      <c r="AF30" s="254">
        <f>'3. データシート'!AF30/'3. データシート'!AF$7</f>
        <v>0.1062585969738652</v>
      </c>
      <c r="AG30" s="11">
        <f>'3. データシート'!AG30/'3. データシート'!AG$7</f>
        <v>0.10226164944433613</v>
      </c>
      <c r="AH30" s="252">
        <f>'3. データシート'!AH30/'3. データシート'!AH$7</f>
        <v>0.10266122288356536</v>
      </c>
      <c r="AI30" s="253">
        <f>'3. データシート'!AI30/'3. データシート'!AI$7</f>
        <v>0.10098814229249012</v>
      </c>
      <c r="AJ30" s="254">
        <f>'3. データシート'!AJ30/'3. データシート'!AJ$7</f>
        <v>0.09526383020536504</v>
      </c>
      <c r="AK30" s="11">
        <f>'3. データシート'!AK30/'3. データシート'!AK$7</f>
        <v>0.10207336523125997</v>
      </c>
      <c r="AL30" s="252">
        <f>'3. データシート'!AL30/'3. データシート'!AL$7</f>
        <v>0.11087577578563688</v>
      </c>
      <c r="AM30" s="253">
        <f>'3. データシート'!AM30/'3. データシート'!AM$7</f>
        <v>0.10781013707985755</v>
      </c>
      <c r="AN30" s="254">
        <f>'3. データシート'!AN30/'3. データシート'!AN$7</f>
        <v>0.10741799505790009</v>
      </c>
      <c r="AO30" s="11">
        <f>'3. データシート'!AO30/'3. データシート'!AO$7</f>
        <v>0.10104362044918963</v>
      </c>
      <c r="AP30" s="252">
        <f>'3. データシート'!AP30/'3. データシート'!AP$7</f>
        <v>0.11012122097268877</v>
      </c>
      <c r="AQ30" s="253">
        <f>'3. データシート'!AQ30/'3. データシート'!AQ$7</f>
        <v>0.10408283442928648</v>
      </c>
      <c r="AR30" s="254">
        <f>'3. データシート'!AR30/'3. データシート'!AR$7</f>
        <v>0.10478371005455962</v>
      </c>
      <c r="AS30" s="11">
        <f>'3. データシート'!AS30/'3. データシート'!AS$7</f>
        <v>0.10578320255739611</v>
      </c>
      <c r="AT30" s="252">
        <f>'3. データシート'!AT30/'3. データシート'!AT$7</f>
        <v>0.09991179929439435</v>
      </c>
      <c r="AU30" s="253">
        <f>'3. データシート'!AU30/'3. データシート'!AU$7</f>
        <v>0.11600493218249075</v>
      </c>
      <c r="AV30" s="254">
        <f>'3. データシート'!AV30/'3. データシート'!AV$7</f>
        <v>0.11004691164972635</v>
      </c>
      <c r="AW30" s="11">
        <f>'3. データシート'!AW30/'3. データシート'!AW$7</f>
        <v>0.11206515872626466</v>
      </c>
      <c r="AX30" s="252">
        <f>'3. データシート'!AX30/'3. データシート'!AX$7</f>
        <v>0.1101682372095318</v>
      </c>
      <c r="AY30" s="253">
        <f>'3. データシート'!AY30/'3. データシート'!AY$7</f>
        <v>0.1098879496756438</v>
      </c>
      <c r="AZ30" s="254">
        <f>'3. データシート'!AZ30/'3. データシート'!AZ$7</f>
        <v>0.10401972872996301</v>
      </c>
      <c r="BA30" s="11">
        <f>'3. データシート'!BA30/'3. データシート'!BA$7</f>
        <v>0.11360706139045919</v>
      </c>
      <c r="BB30" s="252">
        <f>'3. データシート'!BB30/'3. データシート'!BB$7</f>
        <v>0.1032557211945954</v>
      </c>
      <c r="BC30" s="253">
        <f>'3. データシート'!BC30/'3. データシート'!BC$7</f>
        <v>0.10649595553570543</v>
      </c>
      <c r="BD30" s="254">
        <f>'3. データシート'!BD30/'3. データシート'!BD$7</f>
        <v>0.09938259310894244</v>
      </c>
      <c r="BE30" s="11">
        <f>'3. データシート'!BE30/'3. データシート'!BE$7</f>
        <v>0.1138777728373104</v>
      </c>
      <c r="BF30" s="252">
        <f>'3. データシート'!BF30/'3. データシート'!BF$7</f>
        <v>0.11061015930267508</v>
      </c>
      <c r="BG30" s="253">
        <f>'3. データシート'!BG30/'3. データシート'!BG$7</f>
        <v>0.10177301412401082</v>
      </c>
      <c r="BH30" s="254">
        <f>'3. データシート'!BH30/'3. データシート'!BH$7</f>
        <v>0.5406559188388328</v>
      </c>
      <c r="BI30" s="11">
        <f>'3. データシート'!BI30/'3. データシート'!BI$7</f>
        <v>0.2472646599102506</v>
      </c>
    </row>
    <row r="31" spans="1:61" ht="13.5">
      <c r="A31" s="6">
        <v>48</v>
      </c>
      <c r="B31" s="17">
        <f>'3. データシート'!B31/'3. データシート'!B$7</f>
        <v>0.09640679332762184</v>
      </c>
      <c r="C31" s="19">
        <f>'3. データシート'!C31/'3. データシート'!C$7</f>
        <v>0.07930964672537706</v>
      </c>
      <c r="D31" s="18">
        <f>'3. データシート'!D31/'3. データシート'!D$7</f>
        <v>0.09110794587445314</v>
      </c>
      <c r="E31" s="11">
        <f>'3. データシート'!E31/'3. データシート'!E$7</f>
        <v>0.08193706579485084</v>
      </c>
      <c r="F31" s="23">
        <f>'3. データシート'!F31/'3. データシート'!F$7</f>
        <v>0.17542441390460792</v>
      </c>
      <c r="G31" s="19">
        <f>'3. データシート'!G31/'3. データシート'!G$7</f>
        <v>0.1834283695816723</v>
      </c>
      <c r="H31" s="19">
        <f>'3. データシート'!H31/'3. データシート'!H$7</f>
        <v>0.18096589469416713</v>
      </c>
      <c r="I31" s="19">
        <f>'3. データシート'!I31/'3. データシート'!I$7</f>
        <v>0.18244885558031193</v>
      </c>
      <c r="J31" s="19">
        <f>'3. データシート'!J31/'3. データシート'!J$7</f>
        <v>0.259365703625271</v>
      </c>
      <c r="K31" s="19">
        <f>'3. データシート'!K31/'3. データシート'!K$7</f>
        <v>0.25212565551652155</v>
      </c>
      <c r="L31" s="19">
        <f>'3. データシート'!L31/'3. データシート'!L$7</f>
        <v>0.2626612944356607</v>
      </c>
      <c r="M31" s="19">
        <f>'3. データシート'!M31/'3. データシート'!M$7</f>
        <v>0.2541037426132633</v>
      </c>
      <c r="N31" s="19">
        <f>'3. データシート'!N31/'3. データシート'!N$7</f>
        <v>0.46446066180145956</v>
      </c>
      <c r="O31" s="19">
        <f>'3. データシート'!O31/'3. データシート'!O$7</f>
        <v>0.46499747091552857</v>
      </c>
      <c r="P31" s="19">
        <f>'3. データシート'!P31/'3. データシート'!P$7</f>
        <v>0.483984494542487</v>
      </c>
      <c r="Q31" s="19">
        <f>'3. データシート'!Q31/'3. データシート'!Q$7</f>
        <v>0.4465019532240881</v>
      </c>
      <c r="R31" s="19">
        <f>'3. データシート'!R31/'3. データシート'!R$7</f>
        <v>0.962788339670469</v>
      </c>
      <c r="S31" s="19">
        <f>'3. データシート'!S31/'3. データシート'!S$7</f>
        <v>0.9613852283174993</v>
      </c>
      <c r="T31" s="19">
        <f>'3. データシート'!T31/'3. データシート'!T$7</f>
        <v>0.9583755830460353</v>
      </c>
      <c r="U31" s="24">
        <f>'3. データシート'!U31/'3. データシート'!U$7</f>
        <v>0.9672357391126559</v>
      </c>
      <c r="V31" s="252">
        <f>'3. データシート'!V31/'3. データシート'!V$7</f>
        <v>0.41234418978689186</v>
      </c>
      <c r="W31" s="253">
        <f>'3. データシート'!W31/'3. データシート'!W$7</f>
        <v>0.3999898518368175</v>
      </c>
      <c r="X31" s="254">
        <f>'3. データシート'!X31/'3. データシート'!X$7</f>
        <v>0.31050114576068544</v>
      </c>
      <c r="Y31" s="11">
        <f>'3. データシート'!Y31/'3. データシート'!Y$7</f>
        <v>0.2903645833333333</v>
      </c>
      <c r="Z31" s="252">
        <f>'3. データシート'!Z31/'3. データシート'!Z$7</f>
        <v>0.4160028234345064</v>
      </c>
      <c r="AA31" s="253">
        <f>'3. データシート'!AA31/'3. データシート'!AA$7</f>
        <v>0.4024902566179076</v>
      </c>
      <c r="AB31" s="254">
        <f>'3. データシート'!AB31/'3. データシート'!AB$7</f>
        <v>0.31997015667744344</v>
      </c>
      <c r="AC31" s="11">
        <f>'3. データシート'!AC31/'3. データシート'!AC$7</f>
        <v>0.327688946270732</v>
      </c>
      <c r="AD31" s="252">
        <f>'3. データシート'!AD31/'3. データシート'!AD$7</f>
        <v>0.09194097616345062</v>
      </c>
      <c r="AE31" s="253">
        <f>'3. データシート'!AE31/'3. データシート'!AE$7</f>
        <v>0.09097568121886904</v>
      </c>
      <c r="AF31" s="254">
        <f>'3. データシート'!AF31/'3. データシート'!AF$7</f>
        <v>0.09309294556887404</v>
      </c>
      <c r="AG31" s="11">
        <f>'3. データシート'!AG31/'3. データシート'!AG$7</f>
        <v>0.08895496198089296</v>
      </c>
      <c r="AH31" s="252">
        <f>'3. データシート'!AH31/'3. データシート'!AH$7</f>
        <v>0.08977323036056864</v>
      </c>
      <c r="AI31" s="253">
        <f>'3. データシート'!AI31/'3. データシート'!AI$7</f>
        <v>0.08838932806324111</v>
      </c>
      <c r="AJ31" s="254">
        <f>'3. データシート'!AJ31/'3. データシート'!AJ$7</f>
        <v>0.08366905767908028</v>
      </c>
      <c r="AK31" s="11">
        <f>'3. データシート'!AK31/'3. データシート'!AK$7</f>
        <v>0.08912087380986902</v>
      </c>
      <c r="AL31" s="252">
        <f>'3. データシート'!AL31/'3. データシート'!AL$7</f>
        <v>0.09600039404984731</v>
      </c>
      <c r="AM31" s="253">
        <f>'3. データシート'!AM31/'3. データシート'!AM$7</f>
        <v>0.0940533684569979</v>
      </c>
      <c r="AN31" s="254">
        <f>'3. データシート'!AN31/'3. データシート'!AN$7</f>
        <v>0.09360918649159358</v>
      </c>
      <c r="AO31" s="11">
        <f>'3. データシート'!AO31/'3. データシート'!AO$7</f>
        <v>0.08810657432789881</v>
      </c>
      <c r="AP31" s="252">
        <f>'3. データシート'!AP31/'3. データシート'!AP$7</f>
        <v>0.09624653132758873</v>
      </c>
      <c r="AQ31" s="253">
        <f>'3. データシート'!AQ31/'3. データシート'!AQ$7</f>
        <v>0.09098046913337914</v>
      </c>
      <c r="AR31" s="254">
        <f>'3. データシート'!AR31/'3. データシート'!AR$7</f>
        <v>0.09153351519875293</v>
      </c>
      <c r="AS31" s="11">
        <f>'3. データシート'!AS31/'3. データシート'!AS$7</f>
        <v>0.09256030223772159</v>
      </c>
      <c r="AT31" s="252">
        <f>'3. データシート'!AT31/'3. データシート'!AT$7</f>
        <v>0.08736769894159153</v>
      </c>
      <c r="AU31" s="253">
        <f>'3. データシート'!AU31/'3. データシート'!AU$7</f>
        <v>0.10130702836004932</v>
      </c>
      <c r="AV31" s="254">
        <f>'3. データシート'!AV31/'3. データシート'!AV$7</f>
        <v>0.09626661454261141</v>
      </c>
      <c r="AW31" s="11">
        <f>'3. データシート'!AW31/'3. データシート'!AW$7</f>
        <v>0.09763995878514302</v>
      </c>
      <c r="AX31" s="252">
        <f>'3. データシート'!AX31/'3. データシート'!AX$7</f>
        <v>0.0962060289111451</v>
      </c>
      <c r="AY31" s="253">
        <f>'3. データシート'!AY31/'3. データシート'!AY$7</f>
        <v>0.0966188323176725</v>
      </c>
      <c r="AZ31" s="254">
        <f>'3. データシート'!AZ31/'3. データシート'!AZ$7</f>
        <v>0.09045622688039458</v>
      </c>
      <c r="BA31" s="11">
        <f>'3. データシート'!BA31/'3. データシート'!BA$7</f>
        <v>0.09967271645343648</v>
      </c>
      <c r="BB31" s="252">
        <f>'3. データシート'!BB31/'3. データシート'!BB$7</f>
        <v>0.09024280799720796</v>
      </c>
      <c r="BC31" s="253">
        <f>'3. データシート'!BC31/'3. データシート'!BC$7</f>
        <v>0.093245992754702</v>
      </c>
      <c r="BD31" s="254">
        <f>'3. データシート'!BD31/'3. データシート'!BD$7</f>
        <v>0.08638717386974706</v>
      </c>
      <c r="BE31" s="11">
        <f>'3. データシート'!BE31/'3. データシート'!BE$7</f>
        <v>0.09959982214317474</v>
      </c>
      <c r="BF31" s="252">
        <f>'3. データシート'!BF31/'3. データシート'!BF$7</f>
        <v>0.09628293758140467</v>
      </c>
      <c r="BG31" s="253">
        <f>'3. データシート'!BG31/'3. データシート'!BG$7</f>
        <v>0.0890013022137634</v>
      </c>
      <c r="BH31" s="254">
        <f>'3. データシート'!BH31/'3. データシート'!BH$7</f>
        <v>0.47868012656320624</v>
      </c>
      <c r="BI31" s="11">
        <f>'3. データシート'!BI31/'3. データシート'!BI$7</f>
        <v>0.21292794836888015</v>
      </c>
    </row>
    <row r="32" spans="1:61" ht="13.5">
      <c r="A32" s="6">
        <v>50</v>
      </c>
      <c r="B32" s="17">
        <f>'3. データシート'!B32/'3. データシート'!B$7</f>
        <v>0.08516857330040821</v>
      </c>
      <c r="C32" s="19">
        <f>'3. データシート'!C32/'3. データシート'!C$7</f>
        <v>0.0707561494078348</v>
      </c>
      <c r="D32" s="18">
        <f>'3. データシート'!D32/'3. データシート'!D$7</f>
        <v>0.08159527927561298</v>
      </c>
      <c r="E32" s="11">
        <f>'3. データシート'!E32/'3. データシート'!E$7</f>
        <v>0.0729975480179812</v>
      </c>
      <c r="F32" s="23">
        <f>'3. データシート'!F32/'3. データシート'!F$7</f>
        <v>0.15344583670169765</v>
      </c>
      <c r="G32" s="19">
        <f>'3. データシート'!G32/'3. データシート'!G$7</f>
        <v>0.1596608972094666</v>
      </c>
      <c r="H32" s="19">
        <f>'3. データシート'!H32/'3. データシート'!H$7</f>
        <v>0.15831348502508488</v>
      </c>
      <c r="I32" s="19">
        <f>'3. データシート'!I32/'3. データシート'!I$7</f>
        <v>0.15966173789750862</v>
      </c>
      <c r="J32" s="19">
        <f>'3. データシート'!J32/'3. データシート'!J$7</f>
        <v>0.22563404426965158</v>
      </c>
      <c r="K32" s="19">
        <f>'3. データシート'!K32/'3. データシート'!K$7</f>
        <v>0.21938801486686013</v>
      </c>
      <c r="L32" s="19">
        <f>'3. データシート'!L32/'3. データシート'!L$7</f>
        <v>0.22956087111745804</v>
      </c>
      <c r="M32" s="19">
        <f>'3. データシート'!M32/'3. データシート'!M$7</f>
        <v>0.2221829385322491</v>
      </c>
      <c r="N32" s="19">
        <f>'3. データシート'!N32/'3. データシート'!N$7</f>
        <v>0.4074777566729981</v>
      </c>
      <c r="O32" s="19">
        <f>'3. データシート'!O32/'3. データシート'!O$7</f>
        <v>0.40743550834597875</v>
      </c>
      <c r="P32" s="19">
        <f>'3. データシート'!P32/'3. データシート'!P$7</f>
        <v>0.4259920432520657</v>
      </c>
      <c r="Q32" s="19">
        <f>'3. データシート'!Q32/'3. データシート'!Q$7</f>
        <v>0.39044188524174317</v>
      </c>
      <c r="R32" s="19">
        <f>'3. データシート'!R32/'3. データシート'!R$7</f>
        <v>0.9601013941698352</v>
      </c>
      <c r="S32" s="19">
        <f>'3. データシート'!S32/'3. データシート'!S$7</f>
        <v>0.954183266932271</v>
      </c>
      <c r="T32" s="19">
        <f>'3. データシート'!T32/'3. データシート'!T$7</f>
        <v>0.9561954978706145</v>
      </c>
      <c r="U32" s="24">
        <f>'3. データシート'!U32/'3. データシート'!U$7</f>
        <v>0.9624821099979555</v>
      </c>
      <c r="V32" s="252">
        <f>'3. データシート'!V32/'3. データシート'!V$7</f>
        <v>0.3903297145154805</v>
      </c>
      <c r="W32" s="253">
        <f>'3. データシート'!W32/'3. データシート'!W$7</f>
        <v>0.3775116703876598</v>
      </c>
      <c r="X32" s="254">
        <f>'3. データシート'!X32/'3. データシート'!X$7</f>
        <v>0.2882833515990834</v>
      </c>
      <c r="Y32" s="11">
        <f>'3. データシート'!Y32/'3. データシート'!Y$7</f>
        <v>0.26732772435897434</v>
      </c>
      <c r="Z32" s="252">
        <f>'3. データシート'!Z32/'3. データシート'!Z$7</f>
        <v>0.3943732983765252</v>
      </c>
      <c r="AA32" s="253">
        <f>'3. データシート'!AA32/'3. データシート'!AA$7</f>
        <v>0.3810295085286228</v>
      </c>
      <c r="AB32" s="254">
        <f>'3. データシート'!AB32/'3. データシート'!AB$7</f>
        <v>0.2974881870181547</v>
      </c>
      <c r="AC32" s="11">
        <f>'3. データシート'!AC32/'3. データシート'!AC$7</f>
        <v>0.304449299831165</v>
      </c>
      <c r="AD32" s="252">
        <f>'3. データシート'!AD32/'3. データシート'!AD$7</f>
        <v>0.0810343976706312</v>
      </c>
      <c r="AE32" s="253">
        <f>'3. データシート'!AE32/'3. データシート'!AE$7</f>
        <v>0.08042777615001465</v>
      </c>
      <c r="AF32" s="254">
        <f>'3. データシート'!AF32/'3. データシート'!AF$7</f>
        <v>0.08203969345647474</v>
      </c>
      <c r="AG32" s="11">
        <f>'3. データシート'!AG32/'3. データシート'!AG$7</f>
        <v>0.078524078767791</v>
      </c>
      <c r="AH32" s="252">
        <f>'3. データシート'!AH32/'3. データシート'!AH$7</f>
        <v>0.07909882433961336</v>
      </c>
      <c r="AI32" s="253">
        <f>'3. データシート'!AI32/'3. データシート'!AI$7</f>
        <v>0.0782608695652174</v>
      </c>
      <c r="AJ32" s="254">
        <f>'3. データシート'!AJ32/'3. データシート'!AJ$7</f>
        <v>0.07379384887491403</v>
      </c>
      <c r="AK32" s="11">
        <f>'3. データシート'!AK32/'3. データシート'!AK$7</f>
        <v>0.07858489198202116</v>
      </c>
      <c r="AL32" s="252">
        <f>'3. データシート'!AL32/'3. データシート'!AL$7</f>
        <v>0.08481922963254852</v>
      </c>
      <c r="AM32" s="253">
        <f>'3. データシート'!AM32/'3. データシート'!AM$7</f>
        <v>0.08249182886970097</v>
      </c>
      <c r="AN32" s="254">
        <f>'3. データシート'!AN32/'3. データシート'!AN$7</f>
        <v>0.08227142787925772</v>
      </c>
      <c r="AO32" s="11">
        <f>'3. データシート'!AO32/'3. データシート'!AO$7</f>
        <v>0.07781464916077527</v>
      </c>
      <c r="AP32" s="252">
        <f>'3. データシート'!AP32/'3. データシート'!AP$7</f>
        <v>0.08461126527432938</v>
      </c>
      <c r="AQ32" s="253">
        <f>'3. データシート'!AQ32/'3. データシート'!AQ$7</f>
        <v>0.08028265776818137</v>
      </c>
      <c r="AR32" s="254">
        <f>'3. データシート'!AR32/'3. データシート'!AR$7</f>
        <v>0.08032930631332813</v>
      </c>
      <c r="AS32" s="11">
        <f>'3. データシート'!AS32/'3. データシート'!AS$7</f>
        <v>0.08127482321030709</v>
      </c>
      <c r="AT32" s="252">
        <f>'3. データシート'!AT32/'3. データシート'!AT$7</f>
        <v>0.07742061936495492</v>
      </c>
      <c r="AU32" s="253">
        <f>'3. データシート'!AU32/'3. データシート'!AU$7</f>
        <v>0.08922318125770654</v>
      </c>
      <c r="AV32" s="254">
        <f>'3. データシート'!AV32/'3. データシート'!AV$7</f>
        <v>0.08468530101641908</v>
      </c>
      <c r="AW32" s="11">
        <f>'3. データシート'!AW32/'3. データシート'!AW$7</f>
        <v>0.0860114812815858</v>
      </c>
      <c r="AX32" s="252">
        <f>'3. データシート'!AX32/'3. データシート'!AX$7</f>
        <v>0.08441462331639449</v>
      </c>
      <c r="AY32" s="253">
        <f>'3. データシート'!AY32/'3. データシート'!AY$7</f>
        <v>0.08561037939846668</v>
      </c>
      <c r="AZ32" s="254">
        <f>'3. データシート'!AZ32/'3. データシート'!AZ$7</f>
        <v>0.07960542540073982</v>
      </c>
      <c r="BA32" s="11">
        <f>'3. データシート'!BA32/'3. データシート'!BA$7</f>
        <v>0.08777149657839929</v>
      </c>
      <c r="BB32" s="252">
        <f>'3. データシート'!BB32/'3. データシート'!BB$7</f>
        <v>0.07962307423842051</v>
      </c>
      <c r="BC32" s="253">
        <f>'3. データシート'!BC32/'3. データシート'!BC$7</f>
        <v>0.08257654706962433</v>
      </c>
      <c r="BD32" s="254">
        <f>'3. データシート'!BD32/'3. データシート'!BD$7</f>
        <v>0.07662816172077276</v>
      </c>
      <c r="BE32" s="11">
        <f>'3. データシート'!BE32/'3. データシート'!BE$7</f>
        <v>0.08818734252260264</v>
      </c>
      <c r="BF32" s="252">
        <f>'3. データシート'!BF32/'3. データシート'!BF$7</f>
        <v>0.08476104598737602</v>
      </c>
      <c r="BG32" s="253">
        <f>'3. データシート'!BG32/'3. データシート'!BG$7</f>
        <v>0.07868376239607333</v>
      </c>
      <c r="BH32" s="254">
        <f>'3. データシート'!BH32/'3. データシート'!BH$7</f>
        <v>0.41936617949876953</v>
      </c>
      <c r="BI32" s="11">
        <f>'3. データシート'!BI32/'3. データシート'!BI$7</f>
        <v>0.18292744415872536</v>
      </c>
    </row>
    <row r="33" spans="1:61" ht="13.5">
      <c r="A33" s="6">
        <v>52</v>
      </c>
      <c r="B33" s="17">
        <f>'3. データシート'!B33/'3. データシート'!B$7</f>
        <v>0.07645013354835459</v>
      </c>
      <c r="C33" s="19">
        <f>'3. データシート'!C33/'3. データシート'!C$7</f>
        <v>0.06382224921550764</v>
      </c>
      <c r="D33" s="18">
        <f>'3. データシート'!D33/'3. データシート'!D$7</f>
        <v>0.0732526197985553</v>
      </c>
      <c r="E33" s="11">
        <f>'3. データシート'!E33/'3. データシート'!E$7</f>
        <v>0.06620351450756028</v>
      </c>
      <c r="F33" s="23">
        <f>'3. データシート'!F33/'3. データシート'!F$7</f>
        <v>0.13429668552950688</v>
      </c>
      <c r="G33" s="19">
        <f>'3. データシート'!G33/'3. データシート'!G$7</f>
        <v>0.13942574557198364</v>
      </c>
      <c r="H33" s="19">
        <f>'3. データシート'!H33/'3. データシート'!H$7</f>
        <v>0.1390057264480819</v>
      </c>
      <c r="I33" s="19">
        <f>'3. データシート'!I33/'3. データシート'!I$7</f>
        <v>0.14021673080818312</v>
      </c>
      <c r="J33" s="19">
        <f>'3. データシート'!J33/'3. データシート'!J$7</f>
        <v>0.19734785458579135</v>
      </c>
      <c r="K33" s="19">
        <f>'3. データシート'!K33/'3. データシート'!K$7</f>
        <v>0.19097805610712285</v>
      </c>
      <c r="L33" s="19">
        <f>'3. データシート'!L33/'3. データシート'!L$7</f>
        <v>0.20089763859845974</v>
      </c>
      <c r="M33" s="19">
        <f>'3. データシート'!M33/'3. データシート'!M$7</f>
        <v>0.19364614374463357</v>
      </c>
      <c r="N33" s="19">
        <f>'3. データシート'!N33/'3. データシート'!N$7</f>
        <v>0.35529341197640707</v>
      </c>
      <c r="O33" s="19">
        <f>'3. データシート'!O33/'3. データシート'!O$7</f>
        <v>0.3548811330298432</v>
      </c>
      <c r="P33" s="19">
        <f>'3. データシート'!P33/'3. データシート'!P$7</f>
        <v>0.3732020809956136</v>
      </c>
      <c r="Q33" s="19">
        <f>'3. データシート'!Q33/'3. データシート'!Q$7</f>
        <v>0.3394043934858708</v>
      </c>
      <c r="R33" s="19">
        <f>'3. データシート'!R33/'3. データシート'!R$7</f>
        <v>0.9439290240811153</v>
      </c>
      <c r="S33" s="19">
        <f>'3. データシート'!S33/'3. データシート'!S$7</f>
        <v>0.9185820819286955</v>
      </c>
      <c r="T33" s="19">
        <f>'3. データシート'!T33/'3. データシート'!T$7</f>
        <v>0.9428107888866356</v>
      </c>
      <c r="U33" s="24">
        <f>'3. データシート'!U33/'3. データシート'!U$7</f>
        <v>0.9382539358004498</v>
      </c>
      <c r="V33" s="252">
        <f>'3. データシート'!V33/'3. データシート'!V$7</f>
        <v>0.3697728186570165</v>
      </c>
      <c r="W33" s="253">
        <f>'3. データシート'!W33/'3. データシート'!W$7</f>
        <v>0.3570123807590826</v>
      </c>
      <c r="X33" s="254">
        <f>'3. データシート'!X33/'3. データシート'!X$7</f>
        <v>0.26736076516887514</v>
      </c>
      <c r="Y33" s="11">
        <f>'3. データシート'!Y33/'3. データシート'!Y$7</f>
        <v>0.24704527243589744</v>
      </c>
      <c r="Z33" s="252">
        <f>'3. データシート'!Z33/'3. データシート'!Z$7</f>
        <v>0.3717858223253</v>
      </c>
      <c r="AA33" s="253">
        <f>'3. データシート'!AA33/'3. データシート'!AA$7</f>
        <v>0.36007491015842485</v>
      </c>
      <c r="AB33" s="254">
        <f>'3. データシート'!AB33/'3. データシート'!AB$7</f>
        <v>0.27629942800298435</v>
      </c>
      <c r="AC33" s="11">
        <f>'3. データシート'!AC33/'3. データシート'!AC$7</f>
        <v>0.28334492005164363</v>
      </c>
      <c r="AD33" s="252">
        <f>'3. データシート'!AD33/'3. データシート'!AD$7</f>
        <v>0.07215121156788235</v>
      </c>
      <c r="AE33" s="253">
        <f>'3. データシート'!AE33/'3. データシート'!AE$7</f>
        <v>0.07144252368395351</v>
      </c>
      <c r="AF33" s="254">
        <f>'3. データシート'!AF33/'3. データシート'!AF$7</f>
        <v>0.0733444684613873</v>
      </c>
      <c r="AG33" s="11">
        <f>'3. データシート'!AG33/'3. データシート'!AG$7</f>
        <v>0.07043283291089882</v>
      </c>
      <c r="AH33" s="252">
        <f>'3. データシート'!AH33/'3. データシート'!AH$7</f>
        <v>0.0706380048206995</v>
      </c>
      <c r="AI33" s="253">
        <f>'3. データシート'!AI33/'3. データシート'!AI$7</f>
        <v>0.06956521739130435</v>
      </c>
      <c r="AJ33" s="254">
        <f>'3. データシート'!AJ33/'3. データシート'!AJ$7</f>
        <v>0.06617863810553208</v>
      </c>
      <c r="AK33" s="11">
        <f>'3. データシート'!AK33/'3. データシート'!AK$7</f>
        <v>0.06998211782900778</v>
      </c>
      <c r="AL33" s="252">
        <f>'3. データシート'!AL33/'3. データシート'!AL$7</f>
        <v>0.07570682691360457</v>
      </c>
      <c r="AM33" s="253">
        <f>'3. データシート'!AM33/'3. データシート'!AM$7</f>
        <v>0.07361334699253622</v>
      </c>
      <c r="AN33" s="254">
        <f>'3. データシート'!AN33/'3. データシート'!AN$7</f>
        <v>0.07306555550172004</v>
      </c>
      <c r="AO33" s="11">
        <f>'3. データシート'!AO33/'3. データシート'!AO$7</f>
        <v>0.06949454143221276</v>
      </c>
      <c r="AP33" s="252">
        <f>'3. データシート'!AP33/'3. データシート'!AP$7</f>
        <v>0.07502069032666375</v>
      </c>
      <c r="AQ33" s="253">
        <f>'3. データシート'!AQ33/'3. データシート'!AQ$7</f>
        <v>0.07189125527529688</v>
      </c>
      <c r="AR33" s="254">
        <f>'3. データシート'!AR33/'3. データシート'!AR$7</f>
        <v>0.07146336710833982</v>
      </c>
      <c r="AS33" s="11">
        <f>'3. データシート'!AS33/'3. データシート'!AS$7</f>
        <v>0.07226581420129807</v>
      </c>
      <c r="AT33" s="252">
        <f>'3. データシート'!AT33/'3. データシート'!AT$7</f>
        <v>0.06899255194041552</v>
      </c>
      <c r="AU33" s="253">
        <f>'3. データシート'!AU33/'3. データシート'!AU$7</f>
        <v>0.07921085080147966</v>
      </c>
      <c r="AV33" s="254">
        <f>'3. データシート'!AV33/'3. データシート'!AV$7</f>
        <v>0.07500977326035965</v>
      </c>
      <c r="AW33" s="11">
        <f>'3. データシート'!AW33/'3. データシート'!AW$7</f>
        <v>0.07654187723860459</v>
      </c>
      <c r="AX33" s="252">
        <f>'3. データシート'!AX33/'3. データシート'!AX$7</f>
        <v>0.07504070255069317</v>
      </c>
      <c r="AY33" s="253">
        <f>'3. データシート'!AY33/'3. データシート'!AY$7</f>
        <v>0.07627285236878317</v>
      </c>
      <c r="AZ33" s="254">
        <f>'3. データシート'!AZ33/'3. データシート'!AZ$7</f>
        <v>0.07102342786683108</v>
      </c>
      <c r="BA33" s="11">
        <f>'3. データシート'!BA33/'3. データシート'!BA$7</f>
        <v>0.07805216701378558</v>
      </c>
      <c r="BB33" s="252">
        <f>'3. データシート'!BB33/'3. データシート'!BB$7</f>
        <v>0.07109737248840804</v>
      </c>
      <c r="BC33" s="253">
        <f>'3. データシート'!BC33/'3. データシート'!BC$7</f>
        <v>0.07384248920649099</v>
      </c>
      <c r="BD33" s="254">
        <f>'3. データシート'!BD33/'3. データシート'!BD$7</f>
        <v>0.06886078470424219</v>
      </c>
      <c r="BE33" s="11">
        <f>'3. データシート'!BE33/'3. データシート'!BE$7</f>
        <v>0.07870164517563362</v>
      </c>
      <c r="BF33" s="252">
        <f>'3. データシート'!BF33/'3. データシート'!BF$7</f>
        <v>0.07599438933974552</v>
      </c>
      <c r="BG33" s="253">
        <f>'3. データシート'!BG33/'3. データシート'!BG$7</f>
        <v>0.0708203946709406</v>
      </c>
      <c r="BH33" s="254">
        <f>'3. データシート'!BH33/'3. データシート'!BH$7</f>
        <v>0.3662799457586259</v>
      </c>
      <c r="BI33" s="11">
        <f>'3. データシート'!BI33/'3. データシート'!BI$7</f>
        <v>0.15701104220238996</v>
      </c>
    </row>
    <row r="34" spans="1:61" ht="13.5">
      <c r="A34" s="6">
        <v>54</v>
      </c>
      <c r="B34" s="17">
        <f>'3. データシート'!B34/'3. データシート'!B$7</f>
        <v>0.06879000151186816</v>
      </c>
      <c r="C34" s="19">
        <f>'3. データシート'!C34/'3. データシート'!C$7</f>
        <v>0.05840672132806964</v>
      </c>
      <c r="D34" s="18">
        <f>'3. データシート'!D34/'3. データシート'!D$7</f>
        <v>0.06658866619188117</v>
      </c>
      <c r="E34" s="11">
        <f>'3. データシート'!E34/'3. データシート'!E$7</f>
        <v>0.06089088680016347</v>
      </c>
      <c r="F34" s="23">
        <f>'3. データシート'!F34/'3. データシート'!F$7</f>
        <v>0.11817906224737268</v>
      </c>
      <c r="G34" s="19">
        <f>'3. データシート'!G34/'3. データシート'!G$7</f>
        <v>0.1229247615683504</v>
      </c>
      <c r="H34" s="19">
        <f>'3. データシート'!H34/'3. データシート'!H$7</f>
        <v>0.12238382405108195</v>
      </c>
      <c r="I34" s="19">
        <f>'3. データシート'!I34/'3. データシート'!I$7</f>
        <v>0.12284788332995747</v>
      </c>
      <c r="J34" s="19">
        <f>'3. データシート'!J34/'3. データシート'!J$7</f>
        <v>0.17143145262945594</v>
      </c>
      <c r="K34" s="19">
        <f>'3. データシート'!K34/'3. データシート'!K$7</f>
        <v>0.16587750114556285</v>
      </c>
      <c r="L34" s="19">
        <f>'3. データシート'!L34/'3. データシート'!L$7</f>
        <v>0.17570255520987402</v>
      </c>
      <c r="M34" s="19">
        <f>'3. データシート'!M34/'3. データシート'!M$7</f>
        <v>0.16904894186575078</v>
      </c>
      <c r="N34" s="19">
        <f>'3. データシート'!N34/'3. データシート'!N$7</f>
        <v>0.30740777766669997</v>
      </c>
      <c r="O34" s="19">
        <f>'3. データシート'!O34/'3. データシート'!O$7</f>
        <v>0.30612038442083966</v>
      </c>
      <c r="P34" s="19">
        <f>'3. データシート'!P34/'3. データシート'!P$7</f>
        <v>0.3257676221564827</v>
      </c>
      <c r="Q34" s="19">
        <f>'3. データシート'!Q34/'3. データシート'!Q$7</f>
        <v>0.29354167723606106</v>
      </c>
      <c r="R34" s="19">
        <f>'3. データシート'!R34/'3. データシート'!R$7</f>
        <v>0.894955640050697</v>
      </c>
      <c r="S34" s="19">
        <f>'3. データシート'!S34/'3. データシート'!S$7</f>
        <v>0.8516702421084891</v>
      </c>
      <c r="T34" s="19">
        <f>'3. データシート'!T34/'3. データシート'!T$7</f>
        <v>0.9073210302169945</v>
      </c>
      <c r="U34" s="24">
        <f>'3. データシート'!U34/'3. データシート'!U$7</f>
        <v>0.8842261296258433</v>
      </c>
      <c r="V34" s="252">
        <f>'3. データシート'!V34/'3. データシート'!V$7</f>
        <v>0.3504724567752312</v>
      </c>
      <c r="W34" s="253">
        <f>'3. データシート'!W34/'3. データシート'!W$7</f>
        <v>0.3371727217373655</v>
      </c>
      <c r="X34" s="254">
        <f>'3. データシート'!X34/'3. データシート'!X$7</f>
        <v>0.24703596692238716</v>
      </c>
      <c r="Y34" s="11">
        <f>'3. データシート'!Y34/'3. データシート'!Y$7</f>
        <v>0.2269130608974359</v>
      </c>
      <c r="Z34" s="252">
        <f>'3. データシート'!Z34/'3. データシート'!Z$7</f>
        <v>0.3519713623071493</v>
      </c>
      <c r="AA34" s="253">
        <f>'3. データシート'!AA34/'3. データシート'!AA$7</f>
        <v>0.3395758465354052</v>
      </c>
      <c r="AB34" s="254">
        <f>'3. データシート'!AB34/'3. データシート'!AB$7</f>
        <v>0.2563044018900771</v>
      </c>
      <c r="AC34" s="11">
        <f>'3. データシート'!AC34/'3. データシート'!AC$7</f>
        <v>0.26238951236468366</v>
      </c>
      <c r="AD34" s="252">
        <f>'3. データシート'!AD34/'3. データシート'!AD$7</f>
        <v>0.06514336475349158</v>
      </c>
      <c r="AE34" s="253">
        <f>'3. データシート'!AE34/'3. データシート'!AE$7</f>
        <v>0.06445941986522122</v>
      </c>
      <c r="AF34" s="254">
        <f>'3. データシート'!AF34/'3. データシート'!AF$7</f>
        <v>0.06607388484967577</v>
      </c>
      <c r="AG34" s="11">
        <f>'3. データシート'!AG34/'3. データシート'!AG$7</f>
        <v>0.06326769350750634</v>
      </c>
      <c r="AH34" s="252">
        <f>'3. データシート'!AH34/'3. データシート'!AH$7</f>
        <v>0.06389886369226229</v>
      </c>
      <c r="AI34" s="253">
        <f>'3. データシート'!AI34/'3. データシート'!AI$7</f>
        <v>0.06289525691699605</v>
      </c>
      <c r="AJ34" s="254">
        <f>'3. データシート'!AJ34/'3. データシート'!AJ$7</f>
        <v>0.06028299105826865</v>
      </c>
      <c r="AK34" s="11">
        <f>'3. データシート'!AK34/'3. データシート'!AK$7</f>
        <v>0.06292590981586196</v>
      </c>
      <c r="AL34" s="252">
        <f>'3. データシート'!AL34/'3. データシート'!AL$7</f>
        <v>0.06767806127475126</v>
      </c>
      <c r="AM34" s="253">
        <f>'3. データシート'!AM34/'3. データシート'!AM$7</f>
        <v>0.06624713400653691</v>
      </c>
      <c r="AN34" s="254">
        <f>'3. データシート'!AN34/'3. データシート'!AN$7</f>
        <v>0.06560395367992636</v>
      </c>
      <c r="AO34" s="11">
        <f>'3. データシート'!AO34/'3. データシート'!AO$7</f>
        <v>0.06276150627615062</v>
      </c>
      <c r="AP34" s="252">
        <f>'3. データシート'!AP34/'3. データシート'!AP$7</f>
        <v>0.06762085584927706</v>
      </c>
      <c r="AQ34" s="253">
        <f>'3. データシート'!AQ34/'3. データシート'!AQ$7</f>
        <v>0.06497202865835705</v>
      </c>
      <c r="AR34" s="254">
        <f>'3. データシート'!AR34/'3. データシート'!AR$7</f>
        <v>0.06430241621200312</v>
      </c>
      <c r="AS34" s="11">
        <f>'3. データシート'!AS34/'3. データシート'!AS$7</f>
        <v>0.06529109754916207</v>
      </c>
      <c r="AT34" s="252">
        <f>'3. データシート'!AT34/'3. データシート'!AT$7</f>
        <v>0.062279498235985886</v>
      </c>
      <c r="AU34" s="253">
        <f>'3. データシート'!AU34/'3. データシート'!AU$7</f>
        <v>0.0713193588162762</v>
      </c>
      <c r="AV34" s="254">
        <f>'3. データシート'!AV34/'3. データシート'!AV$7</f>
        <v>0.06728889757623142</v>
      </c>
      <c r="AW34" s="11">
        <f>'3. データシート'!AW34/'3. データシート'!AW$7</f>
        <v>0.06888768951474412</v>
      </c>
      <c r="AX34" s="252">
        <f>'3. データシート'!AX34/'3. データシート'!AX$7</f>
        <v>0.06749222951304948</v>
      </c>
      <c r="AY34" s="253">
        <f>'3. データシート'!AY34/'3. データシート'!AY$7</f>
        <v>0.06880283074503636</v>
      </c>
      <c r="AZ34" s="254">
        <f>'3. データシート'!AZ34/'3. データシート'!AZ$7</f>
        <v>0.064019728729963</v>
      </c>
      <c r="BA34" s="11">
        <f>'3. データシート'!BA34/'3. データシート'!BA$7</f>
        <v>0.0703163740950114</v>
      </c>
      <c r="BB34" s="252">
        <f>'3. データシート'!BB34/'3. データシート'!BB$7</f>
        <v>0.06406740788752056</v>
      </c>
      <c r="BC34" s="253">
        <f>'3. データシート'!BC34/'3. データシート'!BC$7</f>
        <v>0.06684531785023076</v>
      </c>
      <c r="BD34" s="254">
        <f>'3. データシート'!BD34/'3. データシート'!BD$7</f>
        <v>0.062288388767177856</v>
      </c>
      <c r="BE34" s="11">
        <f>'3. データシート'!BE34/'3. データシート'!BE$7</f>
        <v>0.07089570673385702</v>
      </c>
      <c r="BF34" s="252">
        <f>'3. データシート'!BF34/'3. データシート'!BF$7</f>
        <v>0.06817954112814348</v>
      </c>
      <c r="BG34" s="253">
        <f>'3. データシート'!BG34/'3. データシート'!BG$7</f>
        <v>0.06390864469598317</v>
      </c>
      <c r="BH34" s="254">
        <f>'3. データシート'!BH34/'3. データシート'!BH$7</f>
        <v>0.31871829641906485</v>
      </c>
      <c r="BI34" s="11">
        <f>'3. データシート'!BI34/'3. データシート'!BI$7</f>
        <v>0.1355316896082287</v>
      </c>
    </row>
    <row r="35" spans="1:61" ht="13.5">
      <c r="A35" s="6">
        <v>56</v>
      </c>
      <c r="B35" s="17">
        <f>'3. データシート'!B35/'3. データシート'!B$7</f>
        <v>0.06319608930101295</v>
      </c>
      <c r="C35" s="19">
        <f>'3. データシート'!C35/'3. データシート'!C$7</f>
        <v>0.05440834092519486</v>
      </c>
      <c r="D35" s="18">
        <f>'3. データシート'!D35/'3. データシート'!D$7</f>
        <v>0.06150167870587038</v>
      </c>
      <c r="E35" s="11">
        <f>'3. データシート'!E35/'3. データシート'!E$7</f>
        <v>0.05634450347364119</v>
      </c>
      <c r="F35" s="23">
        <f>'3. データシート'!F35/'3. データシート'!F$7</f>
        <v>0.10423403395311237</v>
      </c>
      <c r="G35" s="19">
        <f>'3. データシート'!G35/'3. データシート'!G$7</f>
        <v>0.10854317000555079</v>
      </c>
      <c r="H35" s="19">
        <f>'3. データシート'!H35/'3. データシート'!H$7</f>
        <v>0.10834642477068869</v>
      </c>
      <c r="I35" s="19">
        <f>'3. データシート'!I35/'3. データシート'!I$7</f>
        <v>0.108973060563095</v>
      </c>
      <c r="J35" s="19">
        <f>'3. データシート'!J35/'3. データシート'!J$7</f>
        <v>0.14980083698885696</v>
      </c>
      <c r="K35" s="19">
        <f>'3. データシート'!K35/'3. データシート'!K$7</f>
        <v>0.14469731683722825</v>
      </c>
      <c r="L35" s="19">
        <f>'3. データシート'!L35/'3. データシート'!L$7</f>
        <v>0.15428163411026674</v>
      </c>
      <c r="M35" s="19">
        <f>'3. データシート'!M35/'3. データシート'!M$7</f>
        <v>0.1474821960705086</v>
      </c>
      <c r="N35" s="19">
        <f>'3. データシート'!N35/'3. データシート'!N$7</f>
        <v>0.26562031390582824</v>
      </c>
      <c r="O35" s="19">
        <f>'3. データシート'!O35/'3. データシート'!O$7</f>
        <v>0.2648457258472433</v>
      </c>
      <c r="P35" s="19">
        <f>'3. データシート'!P35/'3. データシート'!P$7</f>
        <v>0.2837396715291237</v>
      </c>
      <c r="Q35" s="19">
        <f>'3. データシート'!Q35/'3. データシート'!Q$7</f>
        <v>0.2529044695855106</v>
      </c>
      <c r="R35" s="19">
        <f>'3. データシート'!R35/'3. データシート'!R$7</f>
        <v>0.8198225602027883</v>
      </c>
      <c r="S35" s="19">
        <f>'3. データシート'!S35/'3. データシート'!S$7</f>
        <v>0.7640719174583717</v>
      </c>
      <c r="T35" s="19">
        <f>'3. データシート'!T35/'3. データシート'!T$7</f>
        <v>0.8435915635773676</v>
      </c>
      <c r="U35" s="24">
        <f>'3. データシート'!U35/'3. データシート'!U$7</f>
        <v>0.8070946636679616</v>
      </c>
      <c r="V35" s="252">
        <f>'3. データシート'!V35/'3. データシート'!V$7</f>
        <v>0.33162444712505024</v>
      </c>
      <c r="W35" s="253">
        <f>'3. データシート'!W35/'3. データシート'!W$7</f>
        <v>0.3186015831134565</v>
      </c>
      <c r="X35" s="254">
        <f>'3. データシート'!X35/'3. データシート'!X$7</f>
        <v>0.22850453322705988</v>
      </c>
      <c r="Y35" s="11">
        <f>'3. データシート'!Y35/'3. データシート'!Y$7</f>
        <v>0.20893429487179488</v>
      </c>
      <c r="Z35" s="252">
        <f>'3. データシート'!Z35/'3. データシート'!Z$7</f>
        <v>0.3321569022889987</v>
      </c>
      <c r="AA35" s="253">
        <f>'3. データシート'!AA35/'3. データシート'!AA$7</f>
        <v>0.3211013817887331</v>
      </c>
      <c r="AB35" s="254">
        <f>'3. データシート'!AB35/'3. データシート'!AB$7</f>
        <v>0.2381994528724198</v>
      </c>
      <c r="AC35" s="11">
        <f>'3. データシート'!AC35/'3. データシート'!AC$7</f>
        <v>0.24391697288707914</v>
      </c>
      <c r="AD35" s="252">
        <f>'3. データシート'!AD35/'3. データシート'!AD$7</f>
        <v>0.05936929378670483</v>
      </c>
      <c r="AE35" s="253">
        <f>'3. データシート'!AE35/'3. データシート'!AE$7</f>
        <v>0.058843637073933</v>
      </c>
      <c r="AF35" s="254">
        <f>'3. データシート'!AF35/'3. データシート'!AF$7</f>
        <v>0.06062094714089212</v>
      </c>
      <c r="AG35" s="11">
        <f>'3. データシート'!AG35/'3. データシート'!AG$7</f>
        <v>0.057954767011113274</v>
      </c>
      <c r="AH35" s="252">
        <f>'3. データシート'!AH35/'3. データシート'!AH$7</f>
        <v>0.05848787446504993</v>
      </c>
      <c r="AI35" s="253">
        <f>'3. データシート'!AI35/'3. データシート'!AI$7</f>
        <v>0.057608695652173914</v>
      </c>
      <c r="AJ35" s="254">
        <f>'3. データシート'!AJ35/'3. データシート'!AJ$7</f>
        <v>0.055566473420457896</v>
      </c>
      <c r="AK35" s="11">
        <f>'3. データシート'!AK35/'3. データシート'!AK$7</f>
        <v>0.05785123966942149</v>
      </c>
      <c r="AL35" s="252">
        <f>'3. データシート'!AL35/'3. データシート'!AL$7</f>
        <v>0.06161954487242636</v>
      </c>
      <c r="AM35" s="253">
        <f>'3. データシート'!AM35/'3. データシート'!AM$7</f>
        <v>0.06063710424898776</v>
      </c>
      <c r="AN35" s="254">
        <f>'3. データシート'!AN35/'3. データシート'!AN$7</f>
        <v>0.05978971849411309</v>
      </c>
      <c r="AO35" s="11">
        <f>'3. データシート'!AO35/'3. データシート'!AO$7</f>
        <v>0.05756745058433126</v>
      </c>
      <c r="AP35" s="252">
        <f>'3. データシート'!AP35/'3. データシート'!AP$7</f>
        <v>0.06138941628937247</v>
      </c>
      <c r="AQ35" s="253">
        <f>'3. データシート'!AQ35/'3. データシート'!AQ$7</f>
        <v>0.059377760329767396</v>
      </c>
      <c r="AR35" s="254">
        <f>'3. データシート'!AR35/'3. データシート'!AR$7</f>
        <v>0.05845674201091192</v>
      </c>
      <c r="AS35" s="11">
        <f>'3. データシート'!AS35/'3. データシート'!AS$7</f>
        <v>0.05976944686622106</v>
      </c>
      <c r="AT35" s="252">
        <f>'3. データシート'!AT35/'3. データシート'!AT$7</f>
        <v>0.05708545668365347</v>
      </c>
      <c r="AU35" s="253">
        <f>'3. データシート'!AU35/'3. データシート'!AU$7</f>
        <v>0.06480887792848336</v>
      </c>
      <c r="AV35" s="254">
        <f>'3. データシート'!AV35/'3. データシート'!AV$7</f>
        <v>0.06083854573885848</v>
      </c>
      <c r="AW35" s="11">
        <f>'3. データシート'!AW35/'3. データシート'!AW$7</f>
        <v>0.06250919974486041</v>
      </c>
      <c r="AX35" s="252">
        <f>'3. データシート'!AX35/'3. データシート'!AX$7</f>
        <v>0.06152252207805022</v>
      </c>
      <c r="AY35" s="253">
        <f>'3. データシート'!AY35/'3. データシート'!AY$7</f>
        <v>0.06270886573619029</v>
      </c>
      <c r="AZ35" s="254">
        <f>'3. データシート'!AZ35/'3. データシート'!AZ$7</f>
        <v>0.05864364981504316</v>
      </c>
      <c r="BA35" s="11">
        <f>'3. データシート'!BA35/'3. データシート'!BA$7</f>
        <v>0.0644153525736388</v>
      </c>
      <c r="BB35" s="252">
        <f>'3. データシート'!BB35/'3. データシート'!BB$7</f>
        <v>0.059081617390437255</v>
      </c>
      <c r="BC35" s="253">
        <f>'3. データシート'!BC35/'3. データシート'!BC$7</f>
        <v>0.0610391543843978</v>
      </c>
      <c r="BD35" s="254">
        <f>'3. データシート'!BD35/'3. データシート'!BD$7</f>
        <v>0.057359091814379606</v>
      </c>
      <c r="BE35" s="11">
        <f>'3. データシート'!BE35/'3. データシート'!BE$7</f>
        <v>0.06452250382886221</v>
      </c>
      <c r="BF35" s="252">
        <f>'3. データシート'!BF35/'3. データシート'!BF$7</f>
        <v>0.06246869051197275</v>
      </c>
      <c r="BG35" s="253">
        <f>'3. データシート'!BG35/'3. データシート'!BG$7</f>
        <v>0.058649704497646</v>
      </c>
      <c r="BH35" s="254">
        <f>'3. データシート'!BH35/'3. データシート'!BH$7</f>
        <v>0.27537542062176684</v>
      </c>
      <c r="BI35" s="11">
        <f>'3. データシート'!BI35/'3. データシート'!BI$7</f>
        <v>0.11727928200473958</v>
      </c>
    </row>
    <row r="36" spans="1:61" ht="13.5">
      <c r="A36" s="6">
        <v>58</v>
      </c>
      <c r="B36" s="17">
        <f>'3. データシート'!B36/'3. データシート'!B$7</f>
        <v>0.05850929798921534</v>
      </c>
      <c r="C36" s="19">
        <f>'3. データシート'!C36/'3. データシート'!C$7</f>
        <v>0.051270371495090596</v>
      </c>
      <c r="D36" s="18">
        <f>'3. データシート'!D36/'3. データシート'!D$7</f>
        <v>0.057177739342761214</v>
      </c>
      <c r="E36" s="11">
        <f>'3. データシート'!E36/'3. データシート'!E$7</f>
        <v>0.05297302819779322</v>
      </c>
      <c r="F36" s="23">
        <f>'3. データシート'!F36/'3. データシート'!F$7</f>
        <v>0.09261317704122878</v>
      </c>
      <c r="G36" s="19">
        <f>'3. データシート'!G36/'3. データシート'!G$7</f>
        <v>0.0960791239844578</v>
      </c>
      <c r="H36" s="19">
        <f>'3. データシート'!H36/'3. データシート'!H$7</f>
        <v>0.09638676328992044</v>
      </c>
      <c r="I36" s="19">
        <f>'3. データシート'!I36/'3. データシート'!I$7</f>
        <v>0.09646546485720073</v>
      </c>
      <c r="J36" s="19">
        <f>'3. データシート'!J36/'3. データシート'!J$7</f>
        <v>0.13139716633893006</v>
      </c>
      <c r="K36" s="19">
        <f>'3. データシート'!K36/'3. データシート'!K$7</f>
        <v>0.12687745023165828</v>
      </c>
      <c r="L36" s="19">
        <f>'3. データシート'!L36/'3. データシート'!L$7</f>
        <v>0.135308818279186</v>
      </c>
      <c r="M36" s="19">
        <f>'3. データシート'!M36/'3. データシート'!M$7</f>
        <v>0.12980453558260518</v>
      </c>
      <c r="N36" s="19">
        <f>'3. データシート'!N36/'3. データシート'!N$7</f>
        <v>0.2289813056083175</v>
      </c>
      <c r="O36" s="19">
        <f>'3. データシート'!O36/'3. データシート'!O$7</f>
        <v>0.22883156297420335</v>
      </c>
      <c r="P36" s="19">
        <f>'3. データシート'!P36/'3. データシート'!P$7</f>
        <v>0.2463021524023258</v>
      </c>
      <c r="Q36" s="19">
        <f>'3. データシート'!Q36/'3. データシート'!Q$7</f>
        <v>0.21815230074577646</v>
      </c>
      <c r="R36" s="19">
        <f>'3. データシート'!R36/'3. データシート'!R$7</f>
        <v>0.7315589353612167</v>
      </c>
      <c r="S36" s="19">
        <f>'3. データシート'!S36/'3. データシート'!S$7</f>
        <v>0.6705996526713658</v>
      </c>
      <c r="T36" s="19">
        <f>'3. データシート'!T36/'3. データシート'!T$7</f>
        <v>0.7644494017440682</v>
      </c>
      <c r="U36" s="24">
        <f>'3. データシート'!U36/'3. データシート'!U$7</f>
        <v>0.7166734819055408</v>
      </c>
      <c r="V36" s="252">
        <f>'3. データシート'!V36/'3. データシート'!V$7</f>
        <v>0.3140832328106152</v>
      </c>
      <c r="W36" s="253">
        <f>'3. データシート'!W36/'3. データシート'!W$7</f>
        <v>0.30043637101684595</v>
      </c>
      <c r="X36" s="254">
        <f>'3. データシート'!X36/'3. データシート'!X$7</f>
        <v>0.21191591112882335</v>
      </c>
      <c r="Y36" s="11">
        <f>'3. データシート'!Y36/'3. データシート'!Y$7</f>
        <v>0.19180689102564102</v>
      </c>
      <c r="Z36" s="252">
        <f>'3. データシート'!Z36/'3. データシート'!Z$7</f>
        <v>0.3139558334173641</v>
      </c>
      <c r="AA36" s="253">
        <f>'3. データシート'!AA36/'3. データシート'!AA$7</f>
        <v>0.3013615427443438</v>
      </c>
      <c r="AB36" s="254">
        <f>'3. データシート'!AB36/'3. データシート'!AB$7</f>
        <v>0.22039293708032828</v>
      </c>
      <c r="AC36" s="11">
        <f>'3. データシート'!AC36/'3. データシート'!AC$7</f>
        <v>0.22683483960671366</v>
      </c>
      <c r="AD36" s="252">
        <f>'3. データシート'!AD36/'3. データシート'!AD$7</f>
        <v>0.055026402803138724</v>
      </c>
      <c r="AE36" s="253">
        <f>'3. データシート'!AE36/'3. データシート'!AE$7</f>
        <v>0.054741673991600744</v>
      </c>
      <c r="AF36" s="254">
        <f>'3. データシート'!AF36/'3. データシート'!AF$7</f>
        <v>0.05580664177638043</v>
      </c>
      <c r="AG36" s="11">
        <f>'3. データシート'!AG36/'3. データシート'!AG$7</f>
        <v>0.053811659192825115</v>
      </c>
      <c r="AH36" s="252">
        <f>'3. データシート'!AH36/'3. データシート'!AH$7</f>
        <v>0.05420827389443652</v>
      </c>
      <c r="AI36" s="253">
        <f>'3. データシート'!AI36/'3. データシート'!AI$7</f>
        <v>0.053606719367588936</v>
      </c>
      <c r="AJ36" s="254">
        <f>'3. データシート'!AJ36/'3. データシート'!AJ$7</f>
        <v>0.05178343323179719</v>
      </c>
      <c r="AK36" s="11">
        <f>'3. データシート'!AK36/'3. データシート'!AK$7</f>
        <v>0.0531632110579479</v>
      </c>
      <c r="AL36" s="252">
        <f>'3. データシート'!AL36/'3. データシート'!AL$7</f>
        <v>0.05684169047384494</v>
      </c>
      <c r="AM36" s="253">
        <f>'3. データシート'!AM36/'3. データシート'!AM$7</f>
        <v>0.05585638323820674</v>
      </c>
      <c r="AN36" s="254">
        <f>'3. データシート'!AN36/'3. データシート'!AN$7</f>
        <v>0.05504142642569892</v>
      </c>
      <c r="AO36" s="11">
        <f>'3. データシート'!AO36/'3. データシート'!AO$7</f>
        <v>0.05328716394940605</v>
      </c>
      <c r="AP36" s="252">
        <f>'3. データシート'!AP36/'3. データシート'!AP$7</f>
        <v>0.056375054768511755</v>
      </c>
      <c r="AQ36" s="253">
        <f>'3. データシート'!AQ36/'3. データシート'!AQ$7</f>
        <v>0.05515752281872608</v>
      </c>
      <c r="AR36" s="254">
        <f>'3. データシート'!AR36/'3. データシート'!AR$7</f>
        <v>0.05441348402182385</v>
      </c>
      <c r="AS36" s="11">
        <f>'3. データシート'!AS36/'3. データシート'!AS$7</f>
        <v>0.054974329167877554</v>
      </c>
      <c r="AT36" s="252">
        <f>'3. データシート'!AT36/'3. データシート'!AT$7</f>
        <v>0.053410427283418264</v>
      </c>
      <c r="AU36" s="253">
        <f>'3. データシート'!AU36/'3. データシート'!AU$7</f>
        <v>0.05948212083847102</v>
      </c>
      <c r="AV36" s="254">
        <f>'3. データシート'!AV36/'3. データシート'!AV$7</f>
        <v>0.05644057857701329</v>
      </c>
      <c r="AW36" s="11">
        <f>'3. データシート'!AW36/'3. データシート'!AW$7</f>
        <v>0.057995191600019626</v>
      </c>
      <c r="AX36" s="252">
        <f>'3. データシート'!AX36/'3. データシート'!AX$7</f>
        <v>0.05639153386945582</v>
      </c>
      <c r="AY36" s="253">
        <f>'3. データシート'!AY36/'3. データシート'!AY$7</f>
        <v>0.05804010222134853</v>
      </c>
      <c r="AZ36" s="254">
        <f>'3. データシート'!AZ36/'3. データシート'!AZ$7</f>
        <v>0.05425400739827373</v>
      </c>
      <c r="BA36" s="11">
        <f>'3. データシート'!BA36/'3. データシート'!BA$7</f>
        <v>0.05945651095903997</v>
      </c>
      <c r="BB36" s="252">
        <f>'3. データシート'!BB36/'3. データシート'!BB$7</f>
        <v>0.054893553372887274</v>
      </c>
      <c r="BC36" s="253">
        <f>'3. データシート'!BC36/'3. データシート'!BC$7</f>
        <v>0.05662250012406332</v>
      </c>
      <c r="BD36" s="254">
        <f>'3. データシート'!BD36/'3. データシート'!BD$7</f>
        <v>0.053226448914558855</v>
      </c>
      <c r="BE36" s="11">
        <f>'3. データシート'!BE36/'3. データシート'!BE$7</f>
        <v>0.05963144113433131</v>
      </c>
      <c r="BF36" s="252">
        <f>'3. データシート'!BF36/'3. データシート'!BF$7</f>
        <v>0.05735898206592526</v>
      </c>
      <c r="BG36" s="253">
        <f>'3. データシート'!BG36/'3. データシート'!BG$7</f>
        <v>0.05474306320745267</v>
      </c>
      <c r="BH36" s="254">
        <f>'3. データシート'!BH36/'3. データシート'!BH$7</f>
        <v>0.23745668223594998</v>
      </c>
      <c r="BI36" s="11">
        <f>'3. データシート'!BI36/'3. データシート'!BI$7</f>
        <v>0.10245550345383957</v>
      </c>
    </row>
    <row r="37" spans="1:61" ht="13.5">
      <c r="A37" s="6">
        <v>60</v>
      </c>
      <c r="B37" s="17">
        <f>'3. データシート'!B37/'3. データシート'!B$7</f>
        <v>0.05467923197097213</v>
      </c>
      <c r="C37" s="19">
        <f>'3. データシート'!C37/'3. データシート'!C$7</f>
        <v>0.048739750986942</v>
      </c>
      <c r="D37" s="18">
        <f>'3. データシート'!D37/'3. データシート'!D$7</f>
        <v>0.05361684810255367</v>
      </c>
      <c r="E37" s="11">
        <f>'3. データシート'!E37/'3. データシート'!E$7</f>
        <v>0.05026563138536984</v>
      </c>
      <c r="F37" s="23">
        <f>'3. データシート'!F37/'3. データシート'!F$7</f>
        <v>0.08281123686337914</v>
      </c>
      <c r="G37" s="19">
        <f>'3. データシート'!G37/'3. データシート'!G$7</f>
        <v>0.08603724075288893</v>
      </c>
      <c r="H37" s="19">
        <f>'3. データシート'!H37/'3. データシート'!H$7</f>
        <v>0.08635281001368267</v>
      </c>
      <c r="I37" s="19">
        <f>'3. データシート'!I37/'3. データシート'!I$7</f>
        <v>0.08689487543042333</v>
      </c>
      <c r="J37" s="19">
        <f>'3. データシート'!J37/'3. データシート'!J$7</f>
        <v>0.115161599354611</v>
      </c>
      <c r="K37" s="19">
        <f>'3. データシート'!K37/'3. データシート'!K$7</f>
        <v>0.1114505371416934</v>
      </c>
      <c r="L37" s="19">
        <f>'3. データシート'!L37/'3. データシート'!L$7</f>
        <v>0.11970214719232927</v>
      </c>
      <c r="M37" s="19">
        <f>'3. データシート'!M37/'3. データシート'!M$7</f>
        <v>0.11424819435325016</v>
      </c>
      <c r="N37" s="19">
        <f>'3. データシート'!N37/'3. データシート'!N$7</f>
        <v>0.1974407677696691</v>
      </c>
      <c r="O37" s="19">
        <f>'3. データシート'!O37/'3. データシート'!O$7</f>
        <v>0.19711684370257967</v>
      </c>
      <c r="P37" s="19">
        <f>'3. データシート'!P37/'3. データシート'!P$7</f>
        <v>0.21350606957053964</v>
      </c>
      <c r="Q37" s="19">
        <f>'3. データシート'!Q37/'3. データシート'!Q$7</f>
        <v>0.1880168433869413</v>
      </c>
      <c r="R37" s="19">
        <f>'3. データシート'!R37/'3. データシート'!R$7</f>
        <v>0.6395944233206591</v>
      </c>
      <c r="S37" s="19">
        <f>'3. データシート'!S37/'3. データシート'!S$7</f>
        <v>0.5770252324037185</v>
      </c>
      <c r="T37" s="19">
        <f>'3. データシート'!T37/'3. データシート'!T$7</f>
        <v>0.6788683836949909</v>
      </c>
      <c r="U37" s="24">
        <f>'3. データシート'!U37/'3. データシート'!U$7</f>
        <v>0.624974442854222</v>
      </c>
      <c r="V37" s="252">
        <f>'3. データシート'!V37/'3. データシート'!V$7</f>
        <v>0.2969943707277845</v>
      </c>
      <c r="W37" s="253">
        <f>'3. データシート'!W37/'3. データシート'!W$7</f>
        <v>0.2827785670793586</v>
      </c>
      <c r="X37" s="254">
        <f>'3. データシート'!X37/'3. データシート'!X$7</f>
        <v>0.1958254458503537</v>
      </c>
      <c r="Y37" s="11">
        <f>'3. データシート'!Y37/'3. データシート'!Y$7</f>
        <v>0.1761318108974359</v>
      </c>
      <c r="Z37" s="252">
        <f>'3. データシート'!Z37/'3. データシート'!Z$7</f>
        <v>0.2967631340123021</v>
      </c>
      <c r="AA37" s="253">
        <f>'3. データシート'!AA37/'3. データシート'!AA$7</f>
        <v>0.28587336134028446</v>
      </c>
      <c r="AB37" s="254">
        <f>'3. データシート'!AB37/'3. データシート'!AB$7</f>
        <v>0.20452623725441432</v>
      </c>
      <c r="AC37" s="11">
        <f>'3. データシート'!AC37/'3. データシート'!AC$7</f>
        <v>0.20970304896216108</v>
      </c>
      <c r="AD37" s="252">
        <f>'3. データシート'!AD37/'3. データシート'!AD$7</f>
        <v>0.0513250752603267</v>
      </c>
      <c r="AE37" s="253">
        <f>'3. データシート'!AE37/'3. データシート'!AE$7</f>
        <v>0.050981541166129504</v>
      </c>
      <c r="AF37" s="254">
        <f>'3. データシート'!AF37/'3. データシート'!AF$7</f>
        <v>0.05256435449007663</v>
      </c>
      <c r="AG37" s="11">
        <f>'3. データシート'!AG37/'3. データシート'!AG$7</f>
        <v>0.05054591538311562</v>
      </c>
      <c r="AH37" s="252">
        <f>'3. データシート'!AH37/'3. データシート'!AH$7</f>
        <v>0.05101087116926558</v>
      </c>
      <c r="AI37" s="253">
        <f>'3. データシート'!AI37/'3. データシート'!AI$7</f>
        <v>0.05034584980237154</v>
      </c>
      <c r="AJ37" s="254">
        <f>'3. データシート'!AJ37/'3. データシート'!AJ$7</f>
        <v>0.04898300088434706</v>
      </c>
      <c r="AK37" s="11">
        <f>'3. データシート'!AK37/'3. データシート'!AK$7</f>
        <v>0.05007007877821275</v>
      </c>
      <c r="AL37" s="252">
        <f>'3. データシート'!AL37/'3. データシート'!AL$7</f>
        <v>0.053147473155354154</v>
      </c>
      <c r="AM37" s="253">
        <f>'3. データシート'!AM37/'3. データシート'!AM$7</f>
        <v>0.052148885311478606</v>
      </c>
      <c r="AN37" s="254">
        <f>'3. データシート'!AN37/'3. データシート'!AN$7</f>
        <v>0.05116526963515674</v>
      </c>
      <c r="AO37" s="11">
        <f>'3. データシート'!AO37/'3. データシート'!AO$7</f>
        <v>0.04996873947963257</v>
      </c>
      <c r="AP37" s="252">
        <f>'3. データシート'!AP37/'3. データシート'!AP$7</f>
        <v>0.052577771286694906</v>
      </c>
      <c r="AQ37" s="253">
        <f>'3. データシート'!AQ37/'3. データシート'!AQ$7</f>
        <v>0.05167337324565708</v>
      </c>
      <c r="AR37" s="254">
        <f>'3. データシート'!AR37/'3. データシート'!AR$7</f>
        <v>0.05075993764614185</v>
      </c>
      <c r="AS37" s="11">
        <f>'3. データシート'!AS37/'3. データシート'!AS$7</f>
        <v>0.05153540637411605</v>
      </c>
      <c r="AT37" s="252">
        <f>'3. データシート'!AT37/'3. データシート'!AT$7</f>
        <v>0.0503234025872207</v>
      </c>
      <c r="AU37" s="253">
        <f>'3. データシート'!AU37/'3. データシート'!AU$7</f>
        <v>0.05494451294697904</v>
      </c>
      <c r="AV37" s="254">
        <f>'3. データシート'!AV37/'3. データシート'!AV$7</f>
        <v>0.05243354182955434</v>
      </c>
      <c r="AW37" s="11">
        <f>'3. データシート'!AW37/'3. データシート'!AW$7</f>
        <v>0.054119032432167216</v>
      </c>
      <c r="AX37" s="252">
        <f>'3. データシート'!AX37/'3. データシート'!AX$7</f>
        <v>0.0523952834377621</v>
      </c>
      <c r="AY37" s="253">
        <f>'3. データシート'!AY37/'3. データシート'!AY$7</f>
        <v>0.05440338116768233</v>
      </c>
      <c r="AZ37" s="254">
        <f>'3. データシート'!AZ37/'3. データシート'!AZ$7</f>
        <v>0.05124537607891492</v>
      </c>
      <c r="BA37" s="11">
        <f>'3. データシート'!BA37/'3. データシート'!BA$7</f>
        <v>0.05524149558663096</v>
      </c>
      <c r="BB37" s="252">
        <f>'3. データシート'!BB37/'3. データシート'!BB$7</f>
        <v>0.05135364211995812</v>
      </c>
      <c r="BC37" s="253">
        <f>'3. データシート'!BC37/'3. データシート'!BC$7</f>
        <v>0.05285097513771029</v>
      </c>
      <c r="BD37" s="254">
        <f>'3. データシート'!BD37/'3. データシート'!BD$7</f>
        <v>0.05023899621589325</v>
      </c>
      <c r="BE37" s="11">
        <f>'3. データシート'!BE37/'3. データシート'!BE$7</f>
        <v>0.05572847191344301</v>
      </c>
      <c r="BF37" s="252">
        <f>'3. データシート'!BF37/'3. データシート'!BF$7</f>
        <v>0.05335136759843703</v>
      </c>
      <c r="BG37" s="253">
        <f>'3. データシート'!BG37/'3. データシート'!BG$7</f>
        <v>0.05118701793048182</v>
      </c>
      <c r="BH37" s="254">
        <f>'3. データシート'!BH37/'3. データシート'!BH$7</f>
        <v>0.20425895233790367</v>
      </c>
      <c r="BI37" s="11">
        <f>'3. データシート'!BI37/'3. データシート'!BI$7</f>
        <v>0.08959814450663037</v>
      </c>
    </row>
    <row r="38" spans="1:61" ht="13.5">
      <c r="A38" s="6">
        <v>62</v>
      </c>
      <c r="B38" s="17">
        <f>'3. データシート'!B38/'3. データシート'!B$7</f>
        <v>0.051655495640780126</v>
      </c>
      <c r="C38" s="19">
        <f>'3. データシート'!C38/'3. データシート'!C$7</f>
        <v>0.047120153861726896</v>
      </c>
      <c r="D38" s="18">
        <f>'3. データシート'!D38/'3. データシート'!D$7</f>
        <v>0.051175094109268494</v>
      </c>
      <c r="E38" s="11">
        <f>'3. データシート'!E38/'3. データシート'!E$7</f>
        <v>0.048120147118921125</v>
      </c>
      <c r="F38" s="23">
        <f>'3. データシート'!F38/'3. データシート'!F$7</f>
        <v>0.07487873888439774</v>
      </c>
      <c r="G38" s="19">
        <f>'3. データシート'!G38/'3. データシート'!G$7</f>
        <v>0.07750920926477267</v>
      </c>
      <c r="H38" s="19">
        <f>'3. データシート'!H38/'3. データシート'!H$7</f>
        <v>0.07814321187857903</v>
      </c>
      <c r="I38" s="19">
        <f>'3. データシート'!I38/'3. データシート'!I$7</f>
        <v>0.07823577071095807</v>
      </c>
      <c r="J38" s="19">
        <f>'3. データシート'!J38/'3. データシート'!J$7</f>
        <v>0.10195129329904705</v>
      </c>
      <c r="K38" s="19">
        <f>'3. データシート'!K38/'3. データシート'!K$7</f>
        <v>0.09882388880403238</v>
      </c>
      <c r="L38" s="19">
        <f>'3. データシート'!L38/'3. データシート'!L$7</f>
        <v>0.10552353751211302</v>
      </c>
      <c r="M38" s="19">
        <f>'3. データシート'!M38/'3. データシート'!M$7</f>
        <v>0.10111621799080761</v>
      </c>
      <c r="N38" s="19">
        <f>'3. データシート'!N38/'3. データシート'!N$7</f>
        <v>0.17039888033589923</v>
      </c>
      <c r="O38" s="19">
        <f>'3. データシート'!O38/'3. データシート'!O$7</f>
        <v>0.16985331310065757</v>
      </c>
      <c r="P38" s="19">
        <f>'3. データシート'!P38/'3. データシート'!P$7</f>
        <v>0.18499438947261043</v>
      </c>
      <c r="Q38" s="19">
        <f>'3. データシート'!Q38/'3. データシート'!Q$7</f>
        <v>0.16229516513621836</v>
      </c>
      <c r="R38" s="19">
        <f>'3. データシート'!R38/'3. データシート'!R$7</f>
        <v>0.5492522179974652</v>
      </c>
      <c r="S38" s="19">
        <f>'3. データシート'!S38/'3. データシート'!S$7</f>
        <v>0.4886607416487895</v>
      </c>
      <c r="T38" s="19">
        <f>'3. データシート'!T38/'3. データシート'!T$7</f>
        <v>0.5909044818495234</v>
      </c>
      <c r="U38" s="24">
        <f>'3. データシート'!U38/'3. データシート'!U$7</f>
        <v>0.5353199754651401</v>
      </c>
      <c r="V38" s="252">
        <f>'3. データシート'!V38/'3. データシート'!V$7</f>
        <v>0.2804583835946924</v>
      </c>
      <c r="W38" s="253">
        <f>'3. データシート'!W38/'3. データシート'!W$7</f>
        <v>0.26725187741018874</v>
      </c>
      <c r="X38" s="254">
        <f>'3. データシート'!X38/'3. データシート'!X$7</f>
        <v>0.18068147852944108</v>
      </c>
      <c r="Y38" s="11">
        <f>'3. データシート'!Y38/'3. データシート'!Y$7</f>
        <v>0.1619090544871795</v>
      </c>
      <c r="Z38" s="252">
        <f>'3. データシート'!Z38/'3. データシート'!Z$7</f>
        <v>0.27972169002722597</v>
      </c>
      <c r="AA38" s="253">
        <f>'3. データシート'!AA38/'3. データシート'!AA$7</f>
        <v>0.26972718530141215</v>
      </c>
      <c r="AB38" s="254">
        <f>'3. データシート'!AB38/'3. データシート'!AB$7</f>
        <v>0.18905744839592142</v>
      </c>
      <c r="AC38" s="11">
        <f>'3. データシート'!AC38/'3. データシート'!AC$7</f>
        <v>0.19445823815671864</v>
      </c>
      <c r="AD38" s="252">
        <f>'3. データシート'!AD38/'3. データシート'!AD$7</f>
        <v>0.04880817253121453</v>
      </c>
      <c r="AE38" s="253">
        <f>'3. データシート'!AE38/'3. データシート'!AE$7</f>
        <v>0.04844223068659049</v>
      </c>
      <c r="AF38" s="254">
        <f>'3. データシート'!AF38/'3. データシート'!AF$7</f>
        <v>0.049665946158380825</v>
      </c>
      <c r="AG38" s="11">
        <f>'3. データシート'!AG38/'3. データシート'!AG$7</f>
        <v>0.04781633846753753</v>
      </c>
      <c r="AH38" s="252">
        <f>'3. データシート'!AH38/'3. データシート'!AH$7</f>
        <v>0.04855133061144178</v>
      </c>
      <c r="AI38" s="253">
        <f>'3. データシート'!AI38/'3. データシート'!AI$7</f>
        <v>0.048122529644268774</v>
      </c>
      <c r="AJ38" s="254">
        <f>'3. データシート'!AJ38/'3. データシート'!AJ$7</f>
        <v>0.04691952441780486</v>
      </c>
      <c r="AK38" s="11">
        <f>'3. データシート'!AK38/'3. データシート'!AK$7</f>
        <v>0.0476052389927988</v>
      </c>
      <c r="AL38" s="252">
        <f>'3. データシート'!AL38/'3. データシート'!AL$7</f>
        <v>0.05014284306964831</v>
      </c>
      <c r="AM38" s="253">
        <f>'3. データシート'!AM38/'3. データシート'!AM$7</f>
        <v>0.049368261866432506</v>
      </c>
      <c r="AN38" s="254">
        <f>'3. データシート'!AN38/'3. データシート'!AN$7</f>
        <v>0.048888027520713216</v>
      </c>
      <c r="AO38" s="11">
        <f>'3. データシート'!AO38/'3. データシート'!AO$7</f>
        <v>0.04741980474198047</v>
      </c>
      <c r="AP38" s="252">
        <f>'3. データシート'!AP38/'3. データシート'!AP$7</f>
        <v>0.04965678399298963</v>
      </c>
      <c r="AQ38" s="253">
        <f>'3. データシート'!AQ38/'3. データシート'!AQ$7</f>
        <v>0.04892531161056041</v>
      </c>
      <c r="AR38" s="254">
        <f>'3. データシート'!AR38/'3. データシート'!AR$7</f>
        <v>0.0480319563522993</v>
      </c>
      <c r="AS38" s="11">
        <f>'3. データシート'!AS38/'3. データシート'!AS$7</f>
        <v>0.048629274435726046</v>
      </c>
      <c r="AT38" s="252">
        <f>'3. データシート'!AT38/'3. データシート'!AT$7</f>
        <v>0.047873382987063895</v>
      </c>
      <c r="AU38" s="253">
        <f>'3. データシート'!AU38/'3. データシート'!AU$7</f>
        <v>0.05218249075215783</v>
      </c>
      <c r="AV38" s="254">
        <f>'3. データシート'!AV38/'3. データシート'!AV$7</f>
        <v>0.049648162627052385</v>
      </c>
      <c r="AW38" s="11">
        <f>'3. データシート'!AW38/'3. データシート'!AW$7</f>
        <v>0.05092978754722536</v>
      </c>
      <c r="AX38" s="252">
        <f>'3. データシート'!AX38/'3. データシート'!AX$7</f>
        <v>0.04973111648329962</v>
      </c>
      <c r="AY38" s="253">
        <f>'3. データシート'!AY38/'3. データシート'!AY$7</f>
        <v>0.051208964025948496</v>
      </c>
      <c r="AZ38" s="254">
        <f>'3. データシート'!AZ38/'3. データシート'!AZ$7</f>
        <v>0.04838471023427867</v>
      </c>
      <c r="BA38" s="11">
        <f>'3. データシート'!BA38/'3. データシート'!BA$7</f>
        <v>0.05221660220172568</v>
      </c>
      <c r="BB38" s="252">
        <f>'3. データシート'!BB38/'3. データシート'!BB$7</f>
        <v>0.048761031061474794</v>
      </c>
      <c r="BC38" s="253">
        <f>'3. データシート'!BC38/'3. データシート'!BC$7</f>
        <v>0.05002233139794551</v>
      </c>
      <c r="BD38" s="254">
        <f>'3. データシート'!BD38/'3. データシート'!BD$7</f>
        <v>0.048197570205138415</v>
      </c>
      <c r="BE38" s="11">
        <f>'3. データシート'!BE38/'3. データシート'!BE$7</f>
        <v>0.0526159774714688</v>
      </c>
      <c r="BF38" s="252">
        <f>'3. データシート'!BF38/'3. データシート'!BF$7</f>
        <v>0.05074641819456968</v>
      </c>
      <c r="BG38" s="253">
        <f>'3. データシート'!BG38/'3. データシート'!BG$7</f>
        <v>0.04888310127216268</v>
      </c>
      <c r="BH38" s="254">
        <f>'3. データシート'!BH38/'3. データシート'!BH$7</f>
        <v>0.17563156044397568</v>
      </c>
      <c r="BI38" s="11">
        <f>'3. データシート'!BI38/'3. データシート'!BI$7</f>
        <v>0.07966520445721777</v>
      </c>
    </row>
    <row r="39" spans="1:61" ht="13.5">
      <c r="A39" s="6">
        <v>64</v>
      </c>
      <c r="B39" s="17">
        <f>'3. データシート'!B39/'3. データシート'!B$7</f>
        <v>0.04923650657662652</v>
      </c>
      <c r="C39" s="19">
        <f>'3. データシート'!C39/'3. データシート'!C$7</f>
        <v>0.04539933191618585</v>
      </c>
      <c r="D39" s="18">
        <f>'3. データシート'!D39/'3. データシート'!D$7</f>
        <v>0.04903855936514396</v>
      </c>
      <c r="E39" s="11">
        <f>'3. データシート'!E39/'3. データシート'!E$7</f>
        <v>0.046638741315897014</v>
      </c>
      <c r="F39" s="23">
        <f>'3. データシート'!F39/'3. データシート'!F$7</f>
        <v>0.06836095392077607</v>
      </c>
      <c r="G39" s="19">
        <f>'3. データシート'!G39/'3. データシート'!G$7</f>
        <v>0.0705959529696725</v>
      </c>
      <c r="H39" s="19">
        <f>'3. データシート'!H39/'3. データシート'!H$7</f>
        <v>0.07104849744083515</v>
      </c>
      <c r="I39" s="19">
        <f>'3. データシート'!I39/'3. データシート'!I$7</f>
        <v>0.07109580717034636</v>
      </c>
      <c r="J39" s="19">
        <f>'3. データシート'!J39/'3. データシート'!J$7</f>
        <v>0.09095951192457016</v>
      </c>
      <c r="K39" s="19">
        <f>'3. データシート'!K39/'3. データシート'!K$7</f>
        <v>0.08797922712692836</v>
      </c>
      <c r="L39" s="19">
        <f>'3. データシート'!L39/'3. データシート'!L$7</f>
        <v>0.09496608354159229</v>
      </c>
      <c r="M39" s="19">
        <f>'3. データシート'!M39/'3. データシート'!M$7</f>
        <v>0.09000454568412546</v>
      </c>
      <c r="N39" s="19">
        <f>'3. データシート'!N39/'3. データシート'!N$7</f>
        <v>0.1470558832350295</v>
      </c>
      <c r="O39" s="19">
        <f>'3. データシート'!O39/'3. データシート'!O$7</f>
        <v>0.14668689934243803</v>
      </c>
      <c r="P39" s="19">
        <f>'3. データシート'!P39/'3. データシート'!P$7</f>
        <v>0.1609711312863409</v>
      </c>
      <c r="Q39" s="19">
        <f>'3. データシート'!Q39/'3. データシート'!Q$7</f>
        <v>0.14042920196844402</v>
      </c>
      <c r="R39" s="19">
        <f>'3. データシート'!R39/'3. データシート'!R$7</f>
        <v>0.4634220532319392</v>
      </c>
      <c r="S39" s="19">
        <f>'3. データシート'!S39/'3. データシート'!S$7</f>
        <v>0.408111145162938</v>
      </c>
      <c r="T39" s="19">
        <f>'3. データシート'!T39/'3. データシート'!T$7</f>
        <v>0.5067430541472318</v>
      </c>
      <c r="U39" s="24">
        <f>'3. データシート'!U39/'3. データシート'!U$7</f>
        <v>0.45312819464322224</v>
      </c>
      <c r="V39" s="252">
        <f>'3. データシート'!V39/'3. データシート'!V$7</f>
        <v>0.26517893043827906</v>
      </c>
      <c r="W39" s="253">
        <f>'3. データシート'!W39/'3. データシート'!W$7</f>
        <v>0.2517251877410189</v>
      </c>
      <c r="X39" s="254">
        <f>'3. データシート'!X39/'3. データシート'!X$7</f>
        <v>0.16653382484806217</v>
      </c>
      <c r="Y39" s="11">
        <f>'3. データシート'!Y39/'3. データシート'!Y$7</f>
        <v>0.1486378205128205</v>
      </c>
      <c r="Z39" s="252">
        <f>'3. データシート'!Z39/'3. データシート'!Z$7</f>
        <v>0.2655540990218816</v>
      </c>
      <c r="AA39" s="253">
        <f>'3. データシート'!AA39/'3. データシート'!AA$7</f>
        <v>0.25504884344789186</v>
      </c>
      <c r="AB39" s="254">
        <f>'3. データシート'!AB39/'3. データシート'!AB$7</f>
        <v>0.17547873663267843</v>
      </c>
      <c r="AC39" s="11">
        <f>'3. データシート'!AC39/'3. データシート'!AC$7</f>
        <v>0.18020657463501838</v>
      </c>
      <c r="AD39" s="252">
        <f>'3. データシート'!AD39/'3. データシート'!AD$7</f>
        <v>0.046735429107239795</v>
      </c>
      <c r="AE39" s="253">
        <f>'3. データシート'!AE39/'3. データシート'!AE$7</f>
        <v>0.0466354136146108</v>
      </c>
      <c r="AF39" s="254">
        <f>'3. データシート'!AF39/'3. データシート'!AF$7</f>
        <v>0.04735704460601297</v>
      </c>
      <c r="AG39" s="11">
        <f>'3. データシート'!AG39/'3. データシート'!AG$7</f>
        <v>0.04611035289530123</v>
      </c>
      <c r="AH39" s="252">
        <f>'3. データシート'!AH39/'3. データシート'!AH$7</f>
        <v>0.046731270598652175</v>
      </c>
      <c r="AI39" s="253">
        <f>'3. データシート'!AI39/'3. データシート'!AI$7</f>
        <v>0.04599802371541502</v>
      </c>
      <c r="AJ39" s="254">
        <f>'3. データシート'!AJ39/'3. データシート'!AJ$7</f>
        <v>0.04524909108774688</v>
      </c>
      <c r="AK39" s="11">
        <f>'3. データシート'!AK39/'3. データシート'!AK$7</f>
        <v>0.04562370112609347</v>
      </c>
      <c r="AL39" s="252">
        <f>'3. データシート'!AL39/'3. データシート'!AL$7</f>
        <v>0.04782780021672742</v>
      </c>
      <c r="AM39" s="253">
        <f>'3. データシート'!AM39/'3. データシート'!AM$7</f>
        <v>0.04756329577052539</v>
      </c>
      <c r="AN39" s="254">
        <f>'3. データシート'!AN39/'3. データシート'!AN$7</f>
        <v>0.04670768932603324</v>
      </c>
      <c r="AO39" s="11">
        <f>'3. データシート'!AO39/'3. データシート'!AO$7</f>
        <v>0.04544798730341942</v>
      </c>
      <c r="AP39" s="252">
        <f>'3. データシート'!AP39/'3. データシート'!AP$7</f>
        <v>0.04731999415802541</v>
      </c>
      <c r="AQ39" s="253">
        <f>'3. データシート'!AQ39/'3. データシート'!AQ$7</f>
        <v>0.04706055550103053</v>
      </c>
      <c r="AR39" s="254">
        <f>'3. データシート'!AR39/'3. データシート'!AR$7</f>
        <v>0.04603468433359314</v>
      </c>
      <c r="AS39" s="11">
        <f>'3. データシート'!AS39/'3. データシート'!AS$7</f>
        <v>0.046449675481933544</v>
      </c>
      <c r="AT39" s="252">
        <f>'3. データシート'!AT39/'3. データシート'!AT$7</f>
        <v>0.04606036848294787</v>
      </c>
      <c r="AU39" s="253">
        <f>'3. データシート'!AU39/'3. データシート'!AU$7</f>
        <v>0.04932182490752158</v>
      </c>
      <c r="AV39" s="254">
        <f>'3. データシート'!AV39/'3. データシート'!AV$7</f>
        <v>0.04715598123534011</v>
      </c>
      <c r="AW39" s="11">
        <f>'3. データシート'!AW39/'3. データシート'!AW$7</f>
        <v>0.04867278347480496</v>
      </c>
      <c r="AX39" s="252">
        <f>'3. データシート'!AX39/'3. データシート'!AX$7</f>
        <v>0.0472642952291677</v>
      </c>
      <c r="AY39" s="253">
        <f>'3. データシート'!AY39/'3. データシート'!AY$7</f>
        <v>0.048899154708079415</v>
      </c>
      <c r="AZ39" s="254">
        <f>'3. データシート'!AZ39/'3. データシート'!AZ$7</f>
        <v>0.04621454993834772</v>
      </c>
      <c r="BA39" s="11">
        <f>'3. データシート'!BA39/'3. データシート'!BA$7</f>
        <v>0.04968759297828027</v>
      </c>
      <c r="BB39" s="252">
        <f>'3. データシート'!BB39/'3. データシート'!BB$7</f>
        <v>0.04701600438749564</v>
      </c>
      <c r="BC39" s="253">
        <f>'3. データシート'!BC39/'3. データシート'!BC$7</f>
        <v>0.04773956627462657</v>
      </c>
      <c r="BD39" s="254">
        <f>'3. データシート'!BD39/'3. データシート'!BD$7</f>
        <v>0.04645488946425015</v>
      </c>
      <c r="BE39" s="11">
        <f>'3. データシート'!BE39/'3. データシート'!BE$7</f>
        <v>0.050145743787362286</v>
      </c>
      <c r="BF39" s="252">
        <f>'3. データシート'!BF39/'3. データシート'!BF$7</f>
        <v>0.04829175433323314</v>
      </c>
      <c r="BG39" s="253">
        <f>'3. データシート'!BG39/'3. データシート'!BG$7</f>
        <v>0.04723029149554242</v>
      </c>
      <c r="BH39" s="254">
        <f>'3. データシート'!BH39/'3. データシート'!BH$7</f>
        <v>0.15207674149967354</v>
      </c>
      <c r="BI39" s="11">
        <f>'3. データシート'!BI39/'3. データシート'!BI$7</f>
        <v>0.07119447385670348</v>
      </c>
    </row>
    <row r="40" spans="1:61" ht="13.5">
      <c r="A40" s="6">
        <v>66</v>
      </c>
      <c r="B40" s="17">
        <f>'3. データシート'!B40/'3. データシート'!B$7</f>
        <v>0.04757345159502092</v>
      </c>
      <c r="C40" s="19">
        <f>'3. データシート'!C40/'3. データシート'!C$7</f>
        <v>0.04428585889260046</v>
      </c>
      <c r="D40" s="18">
        <f>'3. データシート'!D40/'3. データシート'!D$7</f>
        <v>0.04741072336962051</v>
      </c>
      <c r="E40" s="11">
        <f>'3. データシート'!E40/'3. データシート'!E$7</f>
        <v>0.04525950143032285</v>
      </c>
      <c r="F40" s="23">
        <f>'3. データシート'!F40/'3. データシート'!F$7</f>
        <v>0.06295472918350849</v>
      </c>
      <c r="G40" s="19">
        <f>'3. データシート'!G40/'3. データシート'!G$7</f>
        <v>0.06494423979411616</v>
      </c>
      <c r="H40" s="19">
        <f>'3. データシート'!H40/'3. データシート'!H$7</f>
        <v>0.06557543201743272</v>
      </c>
      <c r="I40" s="19">
        <f>'3. データシート'!I40/'3. データシート'!I$7</f>
        <v>0.0654243467692931</v>
      </c>
      <c r="J40" s="19">
        <f>'3. データシート'!J40/'3. データシート'!J$7</f>
        <v>0.08153078202995008</v>
      </c>
      <c r="K40" s="19">
        <f>'3. データシート'!K40/'3. データシート'!K$7</f>
        <v>0.07932386334708008</v>
      </c>
      <c r="L40" s="19">
        <f>'3. データシート'!L40/'3. データシート'!L$7</f>
        <v>0.08491865150201458</v>
      </c>
      <c r="M40" s="19">
        <f>'3. データシート'!M40/'3. データシート'!M$7</f>
        <v>0.08101419263599172</v>
      </c>
      <c r="N40" s="19">
        <f>'3. データシート'!N40/'3. データシート'!N$7</f>
        <v>0.12756173148055583</v>
      </c>
      <c r="O40" s="19">
        <f>'3. データシート'!O40/'3. データシート'!O$7</f>
        <v>0.1274658573596358</v>
      </c>
      <c r="P40" s="19">
        <f>'3. データシート'!P40/'3. データシート'!P$7</f>
        <v>0.14011017035601347</v>
      </c>
      <c r="Q40" s="19">
        <f>'3. データシート'!Q40/'3. データシート'!Q$7</f>
        <v>0.1223174876972249</v>
      </c>
      <c r="R40" s="19">
        <f>'3. データシート'!R40/'3. データシート'!R$7</f>
        <v>0.38717363751584283</v>
      </c>
      <c r="S40" s="19">
        <f>'3. データシート'!S40/'3. データシート'!S$7</f>
        <v>0.3375217080396363</v>
      </c>
      <c r="T40" s="19">
        <f>'3. データシート'!T40/'3. データシート'!T$7</f>
        <v>0.4299330764550801</v>
      </c>
      <c r="U40" s="24">
        <f>'3. データシート'!U40/'3. データシート'!U$7</f>
        <v>0.37850132897158045</v>
      </c>
      <c r="V40" s="252">
        <f>'3. データシート'!V40/'3. データシート'!V$7</f>
        <v>0.25095496582227583</v>
      </c>
      <c r="W40" s="253">
        <f>'3. データシート'!W40/'3. データシート'!W$7</f>
        <v>0.23772072254921858</v>
      </c>
      <c r="X40" s="254">
        <f>'3. データシート'!X40/'3. データシート'!X$7</f>
        <v>0.15403008867191392</v>
      </c>
      <c r="Y40" s="11">
        <f>'3. データシート'!Y40/'3. データシート'!Y$7</f>
        <v>0.13731971153846154</v>
      </c>
      <c r="Z40" s="252">
        <f>'3. データシート'!Z40/'3. データシート'!Z$7</f>
        <v>0.2504285570232933</v>
      </c>
      <c r="AA40" s="253">
        <f>'3. データシート'!AA40/'3. データシート'!AA$7</f>
        <v>0.24016804170673686</v>
      </c>
      <c r="AB40" s="254">
        <f>'3. データシート'!AB40/'3. データシート'!AB$7</f>
        <v>0.16190002486943547</v>
      </c>
      <c r="AC40" s="11">
        <f>'3. データシート'!AC40/'3. データシート'!AC$7</f>
        <v>0.16679908630449897</v>
      </c>
      <c r="AD40" s="252">
        <f>'3. データシート'!AD40/'3. データシート'!AD$7</f>
        <v>0.045106844988402506</v>
      </c>
      <c r="AE40" s="253">
        <f>'3. データシート'!AE40/'3. データシート'!AE$7</f>
        <v>0.04497509522414298</v>
      </c>
      <c r="AF40" s="254">
        <f>'3. データシート'!AF40/'3. データシート'!AF$7</f>
        <v>0.04617803104735704</v>
      </c>
      <c r="AG40" s="11">
        <f>'3. データシート'!AG40/'3. データシート'!AG$7</f>
        <v>0.044940534217196335</v>
      </c>
      <c r="AH40" s="252">
        <f>'3. データシート'!AH40/'3. データシート'!AH$7</f>
        <v>0.045058783019331985</v>
      </c>
      <c r="AI40" s="253">
        <f>'3. データシート'!AI40/'3. データシート'!AI$7</f>
        <v>0.04461462450592885</v>
      </c>
      <c r="AJ40" s="254">
        <f>'3. データシート'!AJ40/'3. データシート'!AJ$7</f>
        <v>0.04426648324653631</v>
      </c>
      <c r="AK40" s="11">
        <f>'3. データシート'!AK40/'3. データシート'!AK$7</f>
        <v>0.044125465178096755</v>
      </c>
      <c r="AL40" s="252">
        <f>'3. データシート'!AL40/'3. データシート'!AL$7</f>
        <v>0.046005319672938624</v>
      </c>
      <c r="AM40" s="253">
        <f>'3. データシート'!AM40/'3. データシート'!AM$7</f>
        <v>0.04541684960241963</v>
      </c>
      <c r="AN40" s="254">
        <f>'3. データシート'!AN40/'3. データシート'!AN$7</f>
        <v>0.04496341877028926</v>
      </c>
      <c r="AO40" s="11">
        <f>'3. データシート'!AO40/'3. データシート'!AO$7</f>
        <v>0.04419756648872217</v>
      </c>
      <c r="AP40" s="252">
        <f>'3. データシート'!AP40/'3. データシート'!AP$7</f>
        <v>0.04556740178180225</v>
      </c>
      <c r="AQ40" s="253">
        <f>'3. データシート'!AQ40/'3. データシート'!AQ$7</f>
        <v>0.04558837962508588</v>
      </c>
      <c r="AR40" s="254">
        <f>'3. データシート'!AR40/'3. データシート'!AR$7</f>
        <v>0.044427123928293066</v>
      </c>
      <c r="AS40" s="11">
        <f>'3. データシート'!AS40/'3. データシート'!AS$7</f>
        <v>0.04504504504504504</v>
      </c>
      <c r="AT40" s="252">
        <f>'3. データシート'!AT40/'3. データシート'!AT$7</f>
        <v>0.04473735789886319</v>
      </c>
      <c r="AU40" s="253">
        <f>'3. データシート'!AU40/'3. データシート'!AU$7</f>
        <v>0.04739827373612824</v>
      </c>
      <c r="AV40" s="254">
        <f>'3. データシート'!AV40/'3. データシート'!AV$7</f>
        <v>0.045592259577795155</v>
      </c>
      <c r="AW40" s="11">
        <f>'3. データシート'!AW40/'3. データシート'!AW$7</f>
        <v>0.046808301849762035</v>
      </c>
      <c r="AX40" s="252">
        <f>'3. データシート'!AX40/'3. データシート'!AX$7</f>
        <v>0.04563619320144063</v>
      </c>
      <c r="AY40" s="253">
        <f>'3. データシート'!AY40/'3. データシート'!AY$7</f>
        <v>0.04712993906034991</v>
      </c>
      <c r="AZ40" s="254">
        <f>'3. データシート'!AZ40/'3. データシート'!AZ$7</f>
        <v>0.04483353884093712</v>
      </c>
      <c r="BA40" s="11">
        <f>'3. データシート'!BA40/'3. データシート'!BA$7</f>
        <v>0.04800158682931667</v>
      </c>
      <c r="BB40" s="252">
        <f>'3. データシート'!BB40/'3. データシート'!BB$7</f>
        <v>0.045420551428428976</v>
      </c>
      <c r="BC40" s="253">
        <f>'3. データシート'!BC40/'3. データシート'!BC$7</f>
        <v>0.046250806411592474</v>
      </c>
      <c r="BD40" s="254">
        <f>'3. データシート'!BD40/'3. データシート'!BD$7</f>
        <v>0.045060744871539535</v>
      </c>
      <c r="BE40" s="11">
        <f>'3. データシート'!BE40/'3. データシート'!BE$7</f>
        <v>0.04841658020848772</v>
      </c>
      <c r="BF40" s="252">
        <f>'3. データシート'!BF40/'3. データシート'!BF$7</f>
        <v>0.046438232642019836</v>
      </c>
      <c r="BG40" s="253">
        <f>'3. データシート'!BG40/'3. データシート'!BG$7</f>
        <v>0.045427226284683965</v>
      </c>
      <c r="BH40" s="254">
        <f>'3. データシート'!BH40/'3. データシート'!BH$7</f>
        <v>0.13163577921751796</v>
      </c>
      <c r="BI40" s="11">
        <f>'3. データシート'!BI40/'3. データシート'!BI$7</f>
        <v>0.06469016285988</v>
      </c>
    </row>
    <row r="41" spans="1:61" ht="13.5">
      <c r="A41" s="6">
        <v>68</v>
      </c>
      <c r="B41" s="17">
        <f>'3. データシート'!B41/'3. データシート'!B$7</f>
        <v>0.04646474827395051</v>
      </c>
      <c r="C41" s="19">
        <f>'3. データシート'!C41/'3. データシート'!C$7</f>
        <v>0.04347606032999291</v>
      </c>
      <c r="D41" s="18">
        <f>'3. データシート'!D41/'3. データシート'!D$7</f>
        <v>0.04598636687353749</v>
      </c>
      <c r="E41" s="11">
        <f>'3. データシート'!E41/'3. データシート'!E$7</f>
        <v>0.04469758888434818</v>
      </c>
      <c r="F41" s="23">
        <f>'3. データシート'!F41/'3. データシート'!F$7</f>
        <v>0.05871059013742926</v>
      </c>
      <c r="G41" s="19">
        <f>'3. データシート'!G41/'3. データシート'!G$7</f>
        <v>0.06050360801332189</v>
      </c>
      <c r="H41" s="19">
        <f>'3. データシート'!H41/'3. データシート'!H$7</f>
        <v>0.061014544164597374</v>
      </c>
      <c r="I41" s="19">
        <f>'3. データシート'!I41/'3. データシート'!I$7</f>
        <v>0.060664371075551955</v>
      </c>
      <c r="J41" s="19">
        <f>'3. データシート'!J41/'3. データシート'!J$7</f>
        <v>0.07396762970806232</v>
      </c>
      <c r="K41" s="19">
        <f>'3. データシート'!K41/'3. データシート'!K$7</f>
        <v>0.07183951937274069</v>
      </c>
      <c r="L41" s="19">
        <f>'3. データシート'!L41/'3. データシート'!L$7</f>
        <v>0.07711531595858621</v>
      </c>
      <c r="M41" s="19">
        <f>'3. データシート'!M41/'3. データシート'!M$7</f>
        <v>0.0737410980352543</v>
      </c>
      <c r="N41" s="19">
        <f>'3. データシート'!N41/'3. データシート'!N$7</f>
        <v>0.11116665000499851</v>
      </c>
      <c r="O41" s="19">
        <f>'3. データシート'!O41/'3. データシート'!O$7</f>
        <v>0.11163378856853819</v>
      </c>
      <c r="P41" s="19">
        <f>'3. データシート'!P41/'3. データシート'!P$7</f>
        <v>0.1226155258594308</v>
      </c>
      <c r="Q41" s="19">
        <f>'3. データシート'!Q41/'3. データシート'!Q$7</f>
        <v>0.10674242808584039</v>
      </c>
      <c r="R41" s="19">
        <f>'3. データシート'!R41/'3. データシート'!R$7</f>
        <v>0.32045627376425856</v>
      </c>
      <c r="S41" s="19">
        <f>'3. データシート'!S41/'3. データシート'!S$7</f>
        <v>0.27801614056594137</v>
      </c>
      <c r="T41" s="19">
        <f>'3. データシート'!T41/'3. データシート'!T$7</f>
        <v>0.36108294463597645</v>
      </c>
      <c r="U41" s="24">
        <f>'3. データシート'!U41/'3. データシート'!U$7</f>
        <v>0.3139439787364547</v>
      </c>
      <c r="V41" s="252">
        <f>'3. データシート'!V41/'3. データシート'!V$7</f>
        <v>0.2377362283876156</v>
      </c>
      <c r="W41" s="253">
        <f>'3. データシート'!W41/'3. データシート'!W$7</f>
        <v>0.22396996143697992</v>
      </c>
      <c r="X41" s="254">
        <f>'3. データシート'!X41/'3. データシート'!X$7</f>
        <v>0.14297100727308956</v>
      </c>
      <c r="Y41" s="11">
        <f>'3. データシート'!Y41/'3. データシート'!Y$7</f>
        <v>0.1257011217948718</v>
      </c>
      <c r="Z41" s="252">
        <f>'3. データシート'!Z41/'3. データシート'!Z$7</f>
        <v>0.23686598769789252</v>
      </c>
      <c r="AA41" s="253">
        <f>'3. データシート'!AA41/'3. データシート'!AA$7</f>
        <v>0.2266032292352078</v>
      </c>
      <c r="AB41" s="254">
        <f>'3. データシート'!AB41/'3. データシート'!AB$7</f>
        <v>0.15055956229793585</v>
      </c>
      <c r="AC41" s="11">
        <f>'3. データシート'!AC41/'3. データシート'!AC$7</f>
        <v>0.1548813188995928</v>
      </c>
      <c r="AD41" s="252">
        <f>'3. データシート'!AD41/'3. データシート'!AD$7</f>
        <v>0.04377436707299018</v>
      </c>
      <c r="AE41" s="253">
        <f>'3. データシート'!AE41/'3. データシート'!AE$7</f>
        <v>0.04380310577204805</v>
      </c>
      <c r="AF41" s="254">
        <f>'3. データシート'!AF41/'3. データシート'!AF$7</f>
        <v>0.04480251522892513</v>
      </c>
      <c r="AG41" s="11">
        <f>'3. データシート'!AG41/'3. データシート'!AG$7</f>
        <v>0.04377071553909144</v>
      </c>
      <c r="AH41" s="252">
        <f>'3. データシート'!AH41/'3. データシート'!AH$7</f>
        <v>0.0442225392296719</v>
      </c>
      <c r="AI41" s="253">
        <f>'3. データシート'!AI41/'3. データシート'!AI$7</f>
        <v>0.04352766798418972</v>
      </c>
      <c r="AJ41" s="254">
        <f>'3. データシート'!AJ41/'3. データシート'!AJ$7</f>
        <v>0.04308735383708362</v>
      </c>
      <c r="AK41" s="11">
        <f>'3. データシート'!AK41/'3. データシート'!AK$7</f>
        <v>0.04296554057319608</v>
      </c>
      <c r="AL41" s="252">
        <f>'3. データシート'!AL41/'3. データシート'!AL$7</f>
        <v>0.04452763274554231</v>
      </c>
      <c r="AM41" s="253">
        <f>'3. データシート'!AM41/'3. データシート'!AM$7</f>
        <v>0.04424606078345285</v>
      </c>
      <c r="AN41" s="254">
        <f>'3. データシート'!AN41/'3. データシート'!AN$7</f>
        <v>0.04360676389359949</v>
      </c>
      <c r="AO41" s="11">
        <f>'3. データシート'!AO41/'3. データシート'!AO$7</f>
        <v>0.04275477324099457</v>
      </c>
      <c r="AP41" s="252">
        <f>'3. データシート'!AP41/'3. データシート'!AP$7</f>
        <v>0.044106908134949614</v>
      </c>
      <c r="AQ41" s="253">
        <f>'3. データシート'!AQ41/'3. データシート'!AQ$7</f>
        <v>0.04436156639513201</v>
      </c>
      <c r="AR41" s="254">
        <f>'3. データシート'!AR41/'3. データシート'!AR$7</f>
        <v>0.04325798908807482</v>
      </c>
      <c r="AS41" s="11">
        <f>'3. データシート'!AS41/'3. データシート'!AS$7</f>
        <v>0.04373728567276954</v>
      </c>
      <c r="AT41" s="252">
        <f>'3. データシート'!AT41/'3. データシート'!AT$7</f>
        <v>0.043561348490787924</v>
      </c>
      <c r="AU41" s="253">
        <f>'3. データシート'!AU41/'3. データシート'!AU$7</f>
        <v>0.045770653514180026</v>
      </c>
      <c r="AV41" s="254">
        <f>'3. データシート'!AV41/'3. データシート'!AV$7</f>
        <v>0.044175136825645035</v>
      </c>
      <c r="AW41" s="11">
        <f>'3. データシート'!AW41/'3. データシート'!AW$7</f>
        <v>0.045287277366174376</v>
      </c>
      <c r="AX41" s="252">
        <f>'3. データシート'!AX41/'3. データシート'!AX$7</f>
        <v>0.04405742759879619</v>
      </c>
      <c r="AY41" s="253">
        <f>'3. データシート'!AY41/'3. データシート'!AY$7</f>
        <v>0.04560644780813839</v>
      </c>
      <c r="AZ41" s="254">
        <f>'3. データシート'!AZ41/'3. データシート'!AZ$7</f>
        <v>0.04374845869297164</v>
      </c>
      <c r="BA41" s="11">
        <f>'3. データシート'!BA41/'3. データシート'!BA$7</f>
        <v>0.046464345928791034</v>
      </c>
      <c r="BB41" s="252">
        <f>'3. データシート'!BB41/'3. データシート'!BB$7</f>
        <v>0.044223961709128984</v>
      </c>
      <c r="BC41" s="253">
        <f>'3. データシート'!BC41/'3. データシート'!BC$7</f>
        <v>0.044662795891022775</v>
      </c>
      <c r="BD41" s="254">
        <f>'3. データシート'!BD41/'3. データシート'!BD$7</f>
        <v>0.04391555467038438</v>
      </c>
      <c r="BE41" s="11">
        <f>'3. データシート'!BE41/'3. データシート'!BE$7</f>
        <v>0.04639098858752038</v>
      </c>
      <c r="BF41" s="252">
        <f>'3. データシート'!BF41/'3. データシート'!BF$7</f>
        <v>0.04503556757839896</v>
      </c>
      <c r="BG41" s="253">
        <f>'3. データシート'!BG41/'3. データシート'!BG$7</f>
        <v>0.044525693679254734</v>
      </c>
      <c r="BH41" s="254">
        <f>'3. データシート'!BH41/'3. データシート'!BH$7</f>
        <v>0.11430867359750892</v>
      </c>
      <c r="BI41" s="11">
        <f>'3. データシート'!BI41/'3. データシート'!BI$7</f>
        <v>0.059345535219079315</v>
      </c>
    </row>
    <row r="42" spans="1:61" ht="13.5">
      <c r="A42" s="6">
        <v>70</v>
      </c>
      <c r="B42" s="17">
        <f>'3. データシート'!B42/'3. データシート'!B$7</f>
        <v>0.04495288010885451</v>
      </c>
      <c r="C42" s="19">
        <f>'3. データシート'!C42/'3. データシート'!C$7</f>
        <v>0.04307116104868914</v>
      </c>
      <c r="D42" s="18">
        <f>'3. データシート'!D42/'3. データシート'!D$7</f>
        <v>0.0447654898768949</v>
      </c>
      <c r="E42" s="11">
        <f>'3. データシート'!E42/'3. データシート'!E$7</f>
        <v>0.04393134450347364</v>
      </c>
      <c r="F42" s="23">
        <f>'3. データシート'!F42/'3. データシート'!F$7</f>
        <v>0.055173807599029914</v>
      </c>
      <c r="G42" s="19">
        <f>'3. データシート'!G42/'3. データシート'!G$7</f>
        <v>0.056668516929908666</v>
      </c>
      <c r="H42" s="19">
        <f>'3. データシート'!H42/'3. データシート'!H$7</f>
        <v>0.0575178634774236</v>
      </c>
      <c r="I42" s="19">
        <f>'3. データシート'!I42/'3. データシート'!I$7</f>
        <v>0.05676524204982783</v>
      </c>
      <c r="J42" s="19">
        <f>'3. データシート'!J42/'3. データシート'!J$7</f>
        <v>0.06756416074219734</v>
      </c>
      <c r="K42" s="19">
        <f>'3. データシート'!K42/'3. データシート'!K$7</f>
        <v>0.06567893691767222</v>
      </c>
      <c r="L42" s="19">
        <f>'3. データシート'!L42/'3. データシート'!L$7</f>
        <v>0.07068903962870403</v>
      </c>
      <c r="M42" s="19">
        <f>'3. データシート'!M42/'3. データシート'!M$7</f>
        <v>0.06768018586797313</v>
      </c>
      <c r="N42" s="19">
        <f>'3. データシート'!N42/'3. データシート'!N$7</f>
        <v>0.09802059382185345</v>
      </c>
      <c r="O42" s="19">
        <f>'3. データシート'!O42/'3. データシート'!O$7</f>
        <v>0.0979261507334345</v>
      </c>
      <c r="P42" s="19">
        <f>'3. データシート'!P42/'3. データシート'!P$7</f>
        <v>0.10767112108538203</v>
      </c>
      <c r="Q42" s="19">
        <f>'3. データシート'!Q42/'3. データシート'!Q$7</f>
        <v>0.09426208715945411</v>
      </c>
      <c r="R42" s="19">
        <f>'3. データシート'!R42/'3. データシート'!R$7</f>
        <v>0.2640304182509506</v>
      </c>
      <c r="S42" s="19">
        <f>'3. データシート'!S42/'3. データシート'!S$7</f>
        <v>0.22663193380324853</v>
      </c>
      <c r="T42" s="19">
        <f>'3. データシート'!T42/'3. データシート'!T$7</f>
        <v>0.30085175420807136</v>
      </c>
      <c r="U42" s="24">
        <f>'3. データシート'!U42/'3. データシート'!U$7</f>
        <v>0.25863831527295034</v>
      </c>
      <c r="V42" s="252">
        <f>'3. データシート'!V42/'3. データシート'!V$7</f>
        <v>0.22426618415761962</v>
      </c>
      <c r="W42" s="253">
        <f>'3. データシート'!W42/'3. データシート'!W$7</f>
        <v>0.21128475745889994</v>
      </c>
      <c r="X42" s="254">
        <f>'3. データシート'!X42/'3. データシート'!X$7</f>
        <v>0.1319617415562419</v>
      </c>
      <c r="Y42" s="11">
        <f>'3. データシート'!Y42/'3. データシート'!Y$7</f>
        <v>0.11583533653846154</v>
      </c>
      <c r="Z42" s="252">
        <f>'3. データシート'!Z42/'3. データシート'!Z$7</f>
        <v>0.22375718463244934</v>
      </c>
      <c r="AA42" s="253">
        <f>'3. データシート'!AA42/'3. データシート'!AA$7</f>
        <v>0.21536670547147846</v>
      </c>
      <c r="AB42" s="254">
        <f>'3. データシート'!AB42/'3. データシート'!AB$7</f>
        <v>0.13882118875901517</v>
      </c>
      <c r="AC42" s="11">
        <f>'3. データシート'!AC42/'3. データシート'!AC$7</f>
        <v>0.14346012513655776</v>
      </c>
      <c r="AD42" s="252">
        <f>'3. データシート'!AD42/'3. データシート'!AD$7</f>
        <v>0.04278734639490697</v>
      </c>
      <c r="AE42" s="253">
        <f>'3. データシート'!AE42/'3. データシート'!AE$7</f>
        <v>0.04307061236448872</v>
      </c>
      <c r="AF42" s="254">
        <f>'3. データシート'!AF42/'3. データシート'!AF$7</f>
        <v>0.0437217528001572</v>
      </c>
      <c r="AG42" s="11">
        <f>'3. データシート'!AG42/'3. データシート'!AG$7</f>
        <v>0.04274712419574966</v>
      </c>
      <c r="AH42" s="252">
        <f>'3. データシート'!AH42/'3. データシート'!AH$7</f>
        <v>0.043140341384229425</v>
      </c>
      <c r="AI42" s="253">
        <f>'3. データシート'!AI42/'3. データシート'!AI$7</f>
        <v>0.042687747035573126</v>
      </c>
      <c r="AJ42" s="254">
        <f>'3. データシート'!AJ42/'3. データシート'!AJ$7</f>
        <v>0.04235039795617569</v>
      </c>
      <c r="AK42" s="11">
        <f>'3. データシート'!AK42/'3. データシート'!AK$7</f>
        <v>0.042143927311391424</v>
      </c>
      <c r="AL42" s="252">
        <f>'3. データシート'!AL42/'3. データシート'!AL$7</f>
        <v>0.04359176435819131</v>
      </c>
      <c r="AM42" s="253">
        <f>'3. データシート'!AM42/'3. データシート'!AM$7</f>
        <v>0.04322162056685692</v>
      </c>
      <c r="AN42" s="254">
        <f>'3. データシート'!AN42/'3. データシート'!AN$7</f>
        <v>0.04273462861572751</v>
      </c>
      <c r="AO42" s="11">
        <f>'3. データシート'!AO42/'3. データシート'!AO$7</f>
        <v>0.04198528350887318</v>
      </c>
      <c r="AP42" s="252">
        <f>'3. データシート'!AP42/'3. データシート'!AP$7</f>
        <v>0.043035879460591016</v>
      </c>
      <c r="AQ42" s="253">
        <f>'3. データシート'!AQ42/'3. データシート'!AQ$7</f>
        <v>0.04318382569437629</v>
      </c>
      <c r="AR42" s="254">
        <f>'3. データシート'!AR42/'3. データシート'!AR$7</f>
        <v>0.042527279812938426</v>
      </c>
      <c r="AS42" s="11">
        <f>'3. データシート'!AS42/'3. データシート'!AS$7</f>
        <v>0.042817010558946045</v>
      </c>
      <c r="AT42" s="252">
        <f>'3. データシート'!AT42/'3. データシート'!AT$7</f>
        <v>0.042924343394747155</v>
      </c>
      <c r="AU42" s="253">
        <f>'3. データシート'!AU42/'3. データシート'!AU$7</f>
        <v>0.04473489519112207</v>
      </c>
      <c r="AV42" s="254">
        <f>'3. データシート'!AV42/'3. データシート'!AV$7</f>
        <v>0.04310007818608288</v>
      </c>
      <c r="AW42" s="11">
        <f>'3. データシート'!AW42/'3. データシート'!AW$7</f>
        <v>0.044158775329964185</v>
      </c>
      <c r="AX42" s="252">
        <f>'3. データシート'!AX42/'3. データシート'!AX$7</f>
        <v>0.043218708372391335</v>
      </c>
      <c r="AY42" s="253">
        <f>'3. データシート'!AY42/'3. データシート'!AY$7</f>
        <v>0.044574405346962845</v>
      </c>
      <c r="AZ42" s="254">
        <f>'3. データシート'!AZ42/'3. データシート'!AZ$7</f>
        <v>0.04286066584463625</v>
      </c>
      <c r="BA42" s="11">
        <f>'3. データシート'!BA42/'3. データシート'!BA$7</f>
        <v>0.04507587027670336</v>
      </c>
      <c r="BB42" s="252">
        <f>'3. データシート'!BB42/'3. データシート'!BB$7</f>
        <v>0.043226803609712317</v>
      </c>
      <c r="BC42" s="253">
        <f>'3. データシート'!BC42/'3. データシート'!BC$7</f>
        <v>0.04376953997320232</v>
      </c>
      <c r="BD42" s="254">
        <f>'3. データシート'!BD42/'3. データシート'!BD$7</f>
        <v>0.04311890061740689</v>
      </c>
      <c r="BE42" s="11">
        <f>'3. データシート'!BE42/'3. データシート'!BE$7</f>
        <v>0.045600513808606295</v>
      </c>
      <c r="BF42" s="252">
        <f>'3. データシート'!BF42/'3. データシート'!BF$7</f>
        <v>0.04413385432321411</v>
      </c>
      <c r="BG42" s="253">
        <f>'3. データシート'!BG42/'3. データシート'!BG$7</f>
        <v>0.04342382049484123</v>
      </c>
      <c r="BH42" s="254">
        <f>'3. データシート'!BH42/'3. データシート'!BH$7</f>
        <v>0.10019587162874793</v>
      </c>
      <c r="BI42" s="11">
        <f>'3. データシート'!BI42/'3. データシート'!BI$7</f>
        <v>0.055412696011697675</v>
      </c>
    </row>
    <row r="43" spans="1:61" ht="13.5">
      <c r="A43" s="6">
        <v>72</v>
      </c>
      <c r="B43" s="17">
        <f>'3. データシート'!B43/'3. データシート'!B$7</f>
        <v>0.04434813284281611</v>
      </c>
      <c r="C43" s="19">
        <f>'3. データシート'!C43/'3. データシート'!C$7</f>
        <v>0.04261564935722239</v>
      </c>
      <c r="D43" s="18">
        <f>'3. データシート'!D43/'3. データシート'!D$7</f>
        <v>0.044205921253433714</v>
      </c>
      <c r="E43" s="11">
        <f>'3. データシート'!E43/'3. データシート'!E$7</f>
        <v>0.043624846751123825</v>
      </c>
      <c r="F43" s="23">
        <f>'3. データシート'!F43/'3. データシート'!F$7</f>
        <v>0.052445432497978985</v>
      </c>
      <c r="G43" s="19">
        <f>'3. データシート'!G43/'3. データシート'!G$7</f>
        <v>0.053640813443003484</v>
      </c>
      <c r="H43" s="19">
        <f>'3. データシート'!H43/'3. データシート'!H$7</f>
        <v>0.05432524198043886</v>
      </c>
      <c r="I43" s="19">
        <f>'3. データシート'!I43/'3. データシート'!I$7</f>
        <v>0.05377759773141584</v>
      </c>
      <c r="J43" s="19">
        <f>'3. データシート'!J43/'3. データシート'!J$7</f>
        <v>0.06247163817879292</v>
      </c>
      <c r="K43" s="19">
        <f>'3. データシート'!K43/'3. データシート'!K$7</f>
        <v>0.06130034112316073</v>
      </c>
      <c r="L43" s="19">
        <f>'3. データシート'!L43/'3. データシート'!L$7</f>
        <v>0.06548681593308513</v>
      </c>
      <c r="M43" s="19">
        <f>'3. データシート'!M43/'3. データシート'!M$7</f>
        <v>0.06252841052578413</v>
      </c>
      <c r="N43" s="19">
        <f>'3. データシート'!N43/'3. データシート'!N$7</f>
        <v>0.0869739078276517</v>
      </c>
      <c r="O43" s="19">
        <f>'3. データシート'!O43/'3. データシート'!O$7</f>
        <v>0.08700050581689428</v>
      </c>
      <c r="P43" s="19">
        <f>'3. データシート'!P43/'3. データシート'!P$7</f>
        <v>0.09568499438947262</v>
      </c>
      <c r="Q43" s="19">
        <f>'3. データシート'!Q43/'3. データシート'!Q$7</f>
        <v>0.08406473542691897</v>
      </c>
      <c r="R43" s="19">
        <f>'3. データシート'!R43/'3. データシート'!R$7</f>
        <v>0.2161723700887199</v>
      </c>
      <c r="S43" s="19">
        <f>'3. データシート'!S43/'3. データシート'!S$7</f>
        <v>0.18597405250791704</v>
      </c>
      <c r="T43" s="19">
        <f>'3. データシート'!T43/'3. データシート'!T$7</f>
        <v>0.2504055972419388</v>
      </c>
      <c r="U43" s="24">
        <f>'3. データシート'!U43/'3. データシート'!U$7</f>
        <v>0.2129421386219587</v>
      </c>
      <c r="V43" s="252">
        <f>'3. データシート'!V43/'3. データシート'!V$7</f>
        <v>0.21180136710896663</v>
      </c>
      <c r="W43" s="253">
        <f>'3. データシート'!W43/'3. データシート'!W$7</f>
        <v>0.19971585143089102</v>
      </c>
      <c r="X43" s="254">
        <f>'3. データシート'!X43/'3. データシート'!X$7</f>
        <v>0.12259639334462488</v>
      </c>
      <c r="Y43" s="11">
        <f>'3. データシート'!Y43/'3. データシート'!Y$7</f>
        <v>0.10717147435897435</v>
      </c>
      <c r="Z43" s="252">
        <f>'3. データシート'!Z43/'3. データシート'!Z$7</f>
        <v>0.21190884340022184</v>
      </c>
      <c r="AA43" s="253">
        <f>'3. データシート'!AA43/'3. データシート'!AA$7</f>
        <v>0.20357341701675355</v>
      </c>
      <c r="AB43" s="254">
        <f>'3. データシート'!AB43/'3. データシート'!AB$7</f>
        <v>0.12937080328276548</v>
      </c>
      <c r="AC43" s="11">
        <f>'3. データシート'!AC43/'3. データシート'!AC$7</f>
        <v>0.13308173602145199</v>
      </c>
      <c r="AD43" s="252">
        <f>'3. データシート'!AD43/'3. データシート'!AD$7</f>
        <v>0.04219513398805705</v>
      </c>
      <c r="AE43" s="253">
        <f>'3. データシート'!AE43/'3. データシート'!AE$7</f>
        <v>0.042289286063092096</v>
      </c>
      <c r="AF43" s="254">
        <f>'3. データシート'!AF43/'3. データシート'!AF$7</f>
        <v>0.04318137158577324</v>
      </c>
      <c r="AG43" s="11">
        <f>'3. データシート'!AG43/'3. データシート'!AG$7</f>
        <v>0.0424059270813024</v>
      </c>
      <c r="AH43" s="252">
        <f>'3. データシート'!AH43/'3. データシート'!AH$7</f>
        <v>0.042550051650351715</v>
      </c>
      <c r="AI43" s="253">
        <f>'3. データシート'!AI43/'3. データシート'!AI$7</f>
        <v>0.04219367588932806</v>
      </c>
      <c r="AJ43" s="254">
        <f>'3. データシート'!AJ43/'3. データシート'!AJ$7</f>
        <v>0.04195735481969146</v>
      </c>
      <c r="AK43" s="11">
        <f>'3. データシート'!AK43/'3. データシート'!AK$7</f>
        <v>0.04170895558455367</v>
      </c>
      <c r="AL43" s="252">
        <f>'3. データシート'!AL43/'3. データシート'!AL$7</f>
        <v>0.043049945818145995</v>
      </c>
      <c r="AM43" s="253">
        <f>'3. データシート'!AM43/'3. データシート'!AM$7</f>
        <v>0.042441094687545734</v>
      </c>
      <c r="AN43" s="254">
        <f>'3. データシート'!AN43/'3. データシート'!AN$7</f>
        <v>0.04205630117738263</v>
      </c>
      <c r="AO43" s="11">
        <f>'3. データシート'!AO43/'3. データシート'!AO$7</f>
        <v>0.04160053864281248</v>
      </c>
      <c r="AP43" s="252">
        <f>'3. データシート'!AP43/'3. データシート'!AP$7</f>
        <v>0.04225694951560294</v>
      </c>
      <c r="AQ43" s="253">
        <f>'3. データシート'!AQ43/'3. データシート'!AQ$7</f>
        <v>0.04288939051918736</v>
      </c>
      <c r="AR43" s="254">
        <f>'3. データシート'!AR43/'3. データシート'!AR$7</f>
        <v>0.04150428682774747</v>
      </c>
      <c r="AS43" s="11">
        <f>'3. データシート'!AS43/'3. データシート'!AS$7</f>
        <v>0.04233265523588104</v>
      </c>
      <c r="AT43" s="252">
        <f>'3. データシート'!AT43/'3. データシート'!AT$7</f>
        <v>0.042189337514700116</v>
      </c>
      <c r="AU43" s="253">
        <f>'3. データシート'!AU43/'3. データシート'!AU$7</f>
        <v>0.04374845869297164</v>
      </c>
      <c r="AV43" s="254">
        <f>'3. データシート'!AV43/'3. データシート'!AV$7</f>
        <v>0.04212275215011728</v>
      </c>
      <c r="AW43" s="11">
        <f>'3. データシート'!AW43/'3. データシート'!AW$7</f>
        <v>0.04322653451744272</v>
      </c>
      <c r="AX43" s="252">
        <f>'3. データシート'!AX43/'3. データシート'!AX$7</f>
        <v>0.04237998914598648</v>
      </c>
      <c r="AY43" s="253">
        <f>'3. データシート'!AY43/'3. データシート'!AY$7</f>
        <v>0.043837232160408884</v>
      </c>
      <c r="AZ43" s="254">
        <f>'3. データシート'!AZ43/'3. データシート'!AZ$7</f>
        <v>0.042416769420468556</v>
      </c>
      <c r="BA43" s="11">
        <f>'3. データシート'!BA43/'3. データシート'!BA$7</f>
        <v>0.04433204403451354</v>
      </c>
      <c r="BB43" s="252">
        <f>'3. データシート'!BB43/'3. データシート'!BB$7</f>
        <v>0.04297751408485816</v>
      </c>
      <c r="BC43" s="253">
        <f>'3. データシート'!BC43/'3. データシート'!BC$7</f>
        <v>0.04317403602798869</v>
      </c>
      <c r="BD43" s="254">
        <f>'3. データシート'!BD43/'3. データシート'!BD$7</f>
        <v>0.042720573590918146</v>
      </c>
      <c r="BE43" s="11">
        <f>'3. データシート'!BE43/'3. データシート'!BE$7</f>
        <v>0.04451361098759943</v>
      </c>
      <c r="BF43" s="252">
        <f>'3. データシート'!BF43/'3. データシート'!BF$7</f>
        <v>0.043182045887185654</v>
      </c>
      <c r="BG43" s="253">
        <f>'3. データシート'!BG43/'3. データシート'!BG$7</f>
        <v>0.04292296904738055</v>
      </c>
      <c r="BH43" s="254">
        <f>'3. データシート'!BH43/'3. データシート'!BH$7</f>
        <v>0.08924714981668425</v>
      </c>
      <c r="BI43" s="11">
        <f>'3. データシート'!BI43/'3. データシート'!BI$7</f>
        <v>0.05208490899006706</v>
      </c>
    </row>
    <row r="44" spans="1:61" ht="13.5">
      <c r="A44" s="6">
        <v>74</v>
      </c>
      <c r="B44" s="17">
        <f>'3. データシート'!B44/'3. データシート'!B$7</f>
        <v>0.0439449679987905</v>
      </c>
      <c r="C44" s="19">
        <f>'3. データシート'!C44/'3. データシート'!C$7</f>
        <v>0.04226136248608159</v>
      </c>
      <c r="D44" s="18">
        <f>'3. データシート'!D44/'3. データシート'!D$7</f>
        <v>0.043697222504832635</v>
      </c>
      <c r="E44" s="11">
        <f>'3. データシート'!E44/'3. データシート'!E$7</f>
        <v>0.04301185124642419</v>
      </c>
      <c r="F44" s="23">
        <f>'3. データシート'!F44/'3. データシート'!F$7</f>
        <v>0.05032336297493937</v>
      </c>
      <c r="G44" s="19">
        <f>'3. データシート'!G44/'3. データシート'!G$7</f>
        <v>0.050915880304788816</v>
      </c>
      <c r="H44" s="19">
        <f>'3. データシート'!H44/'3. データシート'!H$7</f>
        <v>0.05179141539553033</v>
      </c>
      <c r="I44" s="19">
        <f>'3. データシート'!I44/'3. データシート'!I$7</f>
        <v>0.05104314360947944</v>
      </c>
      <c r="J44" s="19">
        <f>'3. データシート'!J44/'3. データシート'!J$7</f>
        <v>0.058337114909494274</v>
      </c>
      <c r="K44" s="19">
        <f>'3. データシート'!K44/'3. データシート'!K$7</f>
        <v>0.05727814266076065</v>
      </c>
      <c r="L44" s="19">
        <f>'3. データシート'!L44/'3. データシート'!L$7</f>
        <v>0.06079461416840924</v>
      </c>
      <c r="M44" s="19">
        <f>'3. データシート'!M44/'3. データシート'!M$7</f>
        <v>0.058386787211475326</v>
      </c>
      <c r="N44" s="19">
        <f>'3. データシート'!N44/'3. データシート'!N$7</f>
        <v>0.07757672698190543</v>
      </c>
      <c r="O44" s="19">
        <f>'3. データシート'!O44/'3. データシート'!O$7</f>
        <v>0.07749114820435002</v>
      </c>
      <c r="P44" s="19">
        <f>'3. データシート'!P44/'3. データシート'!P$7</f>
        <v>0.08538202591043557</v>
      </c>
      <c r="Q44" s="19">
        <f>'3. データシート'!Q44/'3. データシート'!Q$7</f>
        <v>0.07574450814266145</v>
      </c>
      <c r="R44" s="19">
        <f>'3. データシート'!R44/'3. データシート'!R$7</f>
        <v>0.1773384030418251</v>
      </c>
      <c r="S44" s="19">
        <f>'3. データシート'!S44/'3. データシート'!S$7</f>
        <v>0.15205843293492696</v>
      </c>
      <c r="T44" s="19">
        <f>'3. データシート'!T44/'3. データシート'!T$7</f>
        <v>0.20715879132021903</v>
      </c>
      <c r="U44" s="24">
        <f>'3. データシート'!U44/'3. データシート'!U$7</f>
        <v>0.17501533428746677</v>
      </c>
      <c r="V44" s="252">
        <f>'3. データシート'!V44/'3. データシート'!V$7</f>
        <v>0.20029151588258948</v>
      </c>
      <c r="W44" s="253">
        <f>'3. データシート'!W44/'3. データシート'!W$7</f>
        <v>0.18784250050740817</v>
      </c>
      <c r="X44" s="254">
        <f>'3. データシート'!X44/'3. データシート'!X$7</f>
        <v>0.11318122945103118</v>
      </c>
      <c r="Y44" s="11">
        <f>'3. データシート'!Y44/'3. データシート'!Y$7</f>
        <v>0.09910857371794872</v>
      </c>
      <c r="Z44" s="252">
        <f>'3. データシート'!Z44/'3. データシート'!Z$7</f>
        <v>0.20111929010789553</v>
      </c>
      <c r="AA44" s="253">
        <f>'3. データシート'!AA44/'3. データシート'!AA$7</f>
        <v>0.192539353140659</v>
      </c>
      <c r="AB44" s="254">
        <f>'3. データシート'!AB44/'3. データシート'!AB$7</f>
        <v>0.12031832877393683</v>
      </c>
      <c r="AC44" s="11">
        <f>'3. データシート'!AC44/'3. データシート'!AC$7</f>
        <v>0.12339855000496573</v>
      </c>
      <c r="AD44" s="252">
        <f>'3. データシート'!AD44/'3. データシート'!AD$7</f>
        <v>0.041800325716823766</v>
      </c>
      <c r="AE44" s="253">
        <f>'3. データシート'!AE44/'3. データシート'!AE$7</f>
        <v>0.04155679265553277</v>
      </c>
      <c r="AF44" s="254">
        <f>'3. データシート'!AF44/'3. データシート'!AF$7</f>
        <v>0.042886618196109255</v>
      </c>
      <c r="AG44" s="11">
        <f>'3. データシート'!AG44/'3. データシート'!AG$7</f>
        <v>0.041772275297328916</v>
      </c>
      <c r="AH44" s="252">
        <f>'3. データシート'!AH44/'3. データシート'!AH$7</f>
        <v>0.042205715972256384</v>
      </c>
      <c r="AI44" s="253">
        <f>'3. データシート'!AI44/'3. データシート'!AI$7</f>
        <v>0.041600790513833995</v>
      </c>
      <c r="AJ44" s="254">
        <f>'3. データシート'!AJ44/'3. データシート'!AJ$7</f>
        <v>0.04141692050702565</v>
      </c>
      <c r="AK44" s="11">
        <f>'3. データシート'!AK44/'3. データシート'!AK$7</f>
        <v>0.04093567251461988</v>
      </c>
      <c r="AL44" s="252">
        <f>'3. データシート'!AL44/'3. データシート'!AL$7</f>
        <v>0.04245887104718747</v>
      </c>
      <c r="AM44" s="253">
        <f>'3. データシート'!AM44/'3. データシート'!AM$7</f>
        <v>0.04195326601297624</v>
      </c>
      <c r="AN44" s="254">
        <f>'3. データシート'!AN44/'3. データシート'!AN$7</f>
        <v>0.041184165899510634</v>
      </c>
      <c r="AO44" s="11">
        <f>'3. データシート'!AO44/'3. データシート'!AO$7</f>
        <v>0.041167700668494206</v>
      </c>
      <c r="AP44" s="252">
        <f>'3. データシート'!AP44/'3. データシート'!AP$7</f>
        <v>0.041575385813738375</v>
      </c>
      <c r="AQ44" s="253">
        <f>'3. データシート'!AQ44/'3. データシート'!AQ$7</f>
        <v>0.04234959269800766</v>
      </c>
      <c r="AR44" s="254">
        <f>'3. データシート'!AR44/'3. データシート'!AR$7</f>
        <v>0.04121200311769291</v>
      </c>
      <c r="AS44" s="11">
        <f>'3. データシート'!AS44/'3. データシート'!AS$7</f>
        <v>0.041848299912816043</v>
      </c>
      <c r="AT44" s="252">
        <f>'3. データシート'!AT44/'3. データシート'!AT$7</f>
        <v>0.041846334770678166</v>
      </c>
      <c r="AU44" s="253">
        <f>'3. データシート'!AU44/'3. データシート'!AU$7</f>
        <v>0.04290998766954377</v>
      </c>
      <c r="AV44" s="254">
        <f>'3. データシート'!AV44/'3. データシート'!AV$7</f>
        <v>0.04168295543393276</v>
      </c>
      <c r="AW44" s="11">
        <f>'3. データシート'!AW44/'3. データシート'!AW$7</f>
        <v>0.04288307737598744</v>
      </c>
      <c r="AX44" s="252">
        <f>'3. データシート'!AX44/'3. データシート'!AX$7</f>
        <v>0.041738615619912184</v>
      </c>
      <c r="AY44" s="253">
        <f>'3. データシート'!AY44/'3. データシート'!AY$7</f>
        <v>0.04305091409475133</v>
      </c>
      <c r="AZ44" s="254">
        <f>'3. データシート'!AZ44/'3. データシート'!AZ$7</f>
        <v>0.04172626387176326</v>
      </c>
      <c r="BA44" s="11">
        <f>'3. データシート'!BA44/'3. データシート'!BA$7</f>
        <v>0.043935336705345635</v>
      </c>
      <c r="BB44" s="252">
        <f>'3. データシート'!BB44/'3. データシート'!BB$7</f>
        <v>0.042329361320237326</v>
      </c>
      <c r="BC44" s="253">
        <f>'3. データシート'!BC44/'3. データシート'!BC$7</f>
        <v>0.04242965609647164</v>
      </c>
      <c r="BD44" s="254">
        <f>'3. データシート'!BD44/'3. データシート'!BD$7</f>
        <v>0.04202350129456284</v>
      </c>
      <c r="BE44" s="11">
        <f>'3. データシート'!BE44/'3. データシート'!BE$7</f>
        <v>0.04387135022973173</v>
      </c>
      <c r="BF44" s="252">
        <f>'3. データシート'!BF44/'3. データシート'!BF$7</f>
        <v>0.04268109407874963</v>
      </c>
      <c r="BG44" s="253">
        <f>'3. データシート'!BG44/'3. データシート'!BG$7</f>
        <v>0.042422117599919866</v>
      </c>
      <c r="BH44" s="254">
        <f>'3. データシート'!BH44/'3. データシート'!BH$7</f>
        <v>0.07940334488473708</v>
      </c>
      <c r="BI44" s="11">
        <f>'3. データシート'!BI44/'3. データシート'!BI$7</f>
        <v>0.04951343720062522</v>
      </c>
    </row>
    <row r="45" spans="1:61" ht="13.5">
      <c r="A45" s="6">
        <v>76</v>
      </c>
      <c r="B45" s="17">
        <f>'3. データシート'!B45/'3. データシート'!B$7</f>
        <v>0.0432898251272489</v>
      </c>
      <c r="C45" s="19">
        <f>'3. データシート'!C45/'3. データシート'!C$7</f>
        <v>0.04200830043526673</v>
      </c>
      <c r="D45" s="18">
        <f>'3. データシート'!D45/'3. データシート'!D$7</f>
        <v>0.04313765388137145</v>
      </c>
      <c r="E45" s="11">
        <f>'3. データシート'!E45/'3. データシート'!E$7</f>
        <v>0.042654270535349405</v>
      </c>
      <c r="F45" s="23">
        <f>'3. データシート'!F45/'3. データシート'!F$7</f>
        <v>0.048403395311236865</v>
      </c>
      <c r="G45" s="19">
        <f>'3. データシート'!G45/'3. データシート'!G$7</f>
        <v>0.04879648786395519</v>
      </c>
      <c r="H45" s="19">
        <f>'3. データシート'!H45/'3. データシート'!H$7</f>
        <v>0.04991638372269802</v>
      </c>
      <c r="I45" s="19">
        <f>'3. データシート'!I45/'3. データシート'!I$7</f>
        <v>0.04916953615556006</v>
      </c>
      <c r="J45" s="19">
        <f>'3. データシート'!J45/'3. データシート'!J$7</f>
        <v>0.054858064841425906</v>
      </c>
      <c r="K45" s="19">
        <f>'3. データシート'!K45/'3. データシート'!K$7</f>
        <v>0.054172394480932744</v>
      </c>
      <c r="L45" s="19">
        <f>'3. データシート'!L45/'3. データシート'!L$7</f>
        <v>0.05717345845871372</v>
      </c>
      <c r="M45" s="19">
        <f>'3. データシート'!M45/'3. データシート'!M$7</f>
        <v>0.05530582352644073</v>
      </c>
      <c r="N45" s="19">
        <f>'3. データシート'!N45/'3. データシート'!N$7</f>
        <v>0.06987903628911327</v>
      </c>
      <c r="O45" s="19">
        <f>'3. データシート'!O45/'3. データシート'!O$7</f>
        <v>0.07056145675265554</v>
      </c>
      <c r="P45" s="19">
        <f>'3. データシート'!P45/'3. データシート'!P$7</f>
        <v>0.07696623482607365</v>
      </c>
      <c r="Q45" s="19">
        <f>'3. データシート'!Q45/'3. データシート'!Q$7</f>
        <v>0.06864187509512455</v>
      </c>
      <c r="R45" s="19">
        <f>'3. データシート'!R45/'3. データシート'!R$7</f>
        <v>0.14626108998732573</v>
      </c>
      <c r="S45" s="19">
        <f>'3. データシート'!S45/'3. データシート'!S$7</f>
        <v>0.12554908570844825</v>
      </c>
      <c r="T45" s="19">
        <f>'3. データシート'!T45/'3. データシート'!T$7</f>
        <v>0.17263232610018253</v>
      </c>
      <c r="U45" s="24">
        <f>'3. データシート'!U45/'3. データシート'!U$7</f>
        <v>0.14521570231036598</v>
      </c>
      <c r="V45" s="252">
        <f>'3. データシート'!V45/'3. データシート'!V$7</f>
        <v>0.18938480096501809</v>
      </c>
      <c r="W45" s="253">
        <f>'3. データシート'!W45/'3. データシート'!W$7</f>
        <v>0.17652729855896082</v>
      </c>
      <c r="X45" s="254">
        <f>'3. データシート'!X45/'3. データシート'!X$7</f>
        <v>0.10521072033476138</v>
      </c>
      <c r="Y45" s="11">
        <f>'3. データシート'!Y45/'3. データシート'!Y$7</f>
        <v>0.09209735576923077</v>
      </c>
      <c r="Z45" s="252">
        <f>'3. データシート'!Z45/'3. データシート'!Z$7</f>
        <v>0.1899263890289402</v>
      </c>
      <c r="AA45" s="253">
        <f>'3. データシート'!AA45/'3. データシート'!AA$7</f>
        <v>0.18115098446120362</v>
      </c>
      <c r="AB45" s="254">
        <f>'3. データシート'!AB45/'3. データシート'!AB$7</f>
        <v>0.11161402636160159</v>
      </c>
      <c r="AC45" s="11">
        <f>'3. データシート'!AC45/'3. データシート'!AC$7</f>
        <v>0.11510577018571855</v>
      </c>
      <c r="AD45" s="252">
        <f>'3. データシート'!AD45/'3. データシート'!AD$7</f>
        <v>0.041454868479494644</v>
      </c>
      <c r="AE45" s="253">
        <f>'3. データシート'!AE45/'3. データシート'!AE$7</f>
        <v>0.04136146108018361</v>
      </c>
      <c r="AF45" s="254">
        <f>'3. データシート'!AF45/'3. データシート'!AF$7</f>
        <v>0.04205148359206131</v>
      </c>
      <c r="AG45" s="11">
        <f>'3. データシート'!AG45/'3. データシート'!AG$7</f>
        <v>0.04167479040748684</v>
      </c>
      <c r="AH45" s="252">
        <f>'3. データシート'!AH45/'3. データシート'!AH$7</f>
        <v>0.04166461704953515</v>
      </c>
      <c r="AI45" s="253">
        <f>'3. データシート'!AI45/'3. データシート'!AI$7</f>
        <v>0.04125494071146245</v>
      </c>
      <c r="AJ45" s="254">
        <f>'3. データシート'!AJ45/'3. データシート'!AJ$7</f>
        <v>0.041367790114965115</v>
      </c>
      <c r="AK45" s="11">
        <f>'3. データシート'!AK45/'3. データシート'!AK$7</f>
        <v>0.040452370595911266</v>
      </c>
      <c r="AL45" s="252">
        <f>'3. データシート'!AL45/'3. データシート'!AL$7</f>
        <v>0.04176928381440252</v>
      </c>
      <c r="AM45" s="253">
        <f>'3. データシート'!AM45/'3. データシート'!AM$7</f>
        <v>0.041758134543148445</v>
      </c>
      <c r="AN45" s="254">
        <f>'3. データシート'!AN45/'3. データシート'!AN$7</f>
        <v>0.041184165899510634</v>
      </c>
      <c r="AO45" s="11">
        <f>'3. データシート'!AO45/'3. データシート'!AO$7</f>
        <v>0.040350117828115234</v>
      </c>
      <c r="AP45" s="252">
        <f>'3. データシート'!AP45/'3. データシート'!AP$7</f>
        <v>0.041039871476559076</v>
      </c>
      <c r="AQ45" s="253">
        <f>'3. データシート'!AQ45/'3. データシート'!AQ$7</f>
        <v>0.0417607223476298</v>
      </c>
      <c r="AR45" s="254">
        <f>'3. データシート'!AR45/'3. データシート'!AR$7</f>
        <v>0.040968433359314105</v>
      </c>
      <c r="AS45" s="11">
        <f>'3. データシート'!AS45/'3. データシート'!AS$7</f>
        <v>0.04112176692821854</v>
      </c>
      <c r="AT45" s="252">
        <f>'3. データシート'!AT45/'3. データシート'!AT$7</f>
        <v>0.04135633085064681</v>
      </c>
      <c r="AU45" s="253">
        <f>'3. データシート'!AU45/'3. データシート'!AU$7</f>
        <v>0.04246609124537608</v>
      </c>
      <c r="AV45" s="254">
        <f>'3. データシート'!AV45/'3. データシート'!AV$7</f>
        <v>0.041096559812353405</v>
      </c>
      <c r="AW45" s="11">
        <f>'3. データシート'!AW45/'3. データシート'!AW$7</f>
        <v>0.042343359010843434</v>
      </c>
      <c r="AX45" s="252">
        <f>'3. データシート'!AX45/'3. データシート'!AX$7</f>
        <v>0.04134392421925107</v>
      </c>
      <c r="AY45" s="253">
        <f>'3. データシート'!AY45/'3. データシート'!AY$7</f>
        <v>0.04265775506192255</v>
      </c>
      <c r="AZ45" s="254">
        <f>'3. データシート'!AZ45/'3. データシート'!AZ$7</f>
        <v>0.04147965474722565</v>
      </c>
      <c r="BA45" s="11">
        <f>'3. データシート'!BA45/'3. データシート'!BA$7</f>
        <v>0.0432410988793018</v>
      </c>
      <c r="BB45" s="252">
        <f>'3. データシート'!BB45/'3. データシート'!BB$7</f>
        <v>0.04173106646058733</v>
      </c>
      <c r="BC45" s="253">
        <f>'3. データシート'!BC45/'3. データシート'!BC$7</f>
        <v>0.04188377748002581</v>
      </c>
      <c r="BD45" s="254">
        <f>'3. データシート'!BD45/'3. データシート'!BD$7</f>
        <v>0.041724756024696275</v>
      </c>
      <c r="BE45" s="11">
        <f>'3. データシート'!BE45/'3. データシート'!BE$7</f>
        <v>0.0433278988192283</v>
      </c>
      <c r="BF45" s="252">
        <f>'3. データシート'!BF45/'3. データシート'!BF$7</f>
        <v>0.0422302374511572</v>
      </c>
      <c r="BG45" s="253">
        <f>'3. データシート'!BG45/'3. データシート'!BG$7</f>
        <v>0.04217169187618952</v>
      </c>
      <c r="BH45" s="254">
        <f>'3. データシート'!BH45/'3. データシート'!BH$7</f>
        <v>0.0713173622620662</v>
      </c>
      <c r="BI45" s="11">
        <f>'3. データシート'!BI45/'3. データシート'!BI$7</f>
        <v>0.0475470175969344</v>
      </c>
    </row>
    <row r="46" spans="1:61" ht="13.5">
      <c r="A46" s="6">
        <v>78</v>
      </c>
      <c r="B46" s="17">
        <f>'3. データシート'!B46/'3. データシート'!B$7</f>
        <v>0.0426346822557073</v>
      </c>
      <c r="C46" s="19">
        <f>'3. データシート'!C46/'3. データシート'!C$7</f>
        <v>0.04180585079461484</v>
      </c>
      <c r="D46" s="18">
        <f>'3. データシート'!D46/'3. データシート'!D$7</f>
        <v>0.04293417438193102</v>
      </c>
      <c r="E46" s="11">
        <f>'3. データシート'!E46/'3. データシート'!E$7</f>
        <v>0.04244993870044953</v>
      </c>
      <c r="F46" s="23">
        <f>'3. データシート'!F46/'3. データシート'!F$7</f>
        <v>0.046988682295877125</v>
      </c>
      <c r="G46" s="19">
        <f>'3. データシート'!G46/'3. データシート'!G$7</f>
        <v>0.04753494474441136</v>
      </c>
      <c r="H46" s="19">
        <f>'3. データシート'!H46/'3. データシート'!H$7</f>
        <v>0.04834541124005473</v>
      </c>
      <c r="I46" s="19">
        <f>'3. データシート'!I46/'3. データシート'!I$7</f>
        <v>0.0476503949767065</v>
      </c>
      <c r="J46" s="19">
        <f>'3. データシート'!J46/'3. データシート'!J$7</f>
        <v>0.05198406695910856</v>
      </c>
      <c r="K46" s="19">
        <f>'3. データシート'!K46/'3. データシート'!K$7</f>
        <v>0.051524871442390915</v>
      </c>
      <c r="L46" s="19">
        <f>'3. データシート'!L46/'3. データシート'!L$7</f>
        <v>0.054368337838527056</v>
      </c>
      <c r="M46" s="19">
        <f>'3. データシート'!M46/'3. データシート'!M$7</f>
        <v>0.05288145865952826</v>
      </c>
      <c r="N46" s="19">
        <f>'3. データシート'!N46/'3. データシート'!N$7</f>
        <v>0.06448065580325903</v>
      </c>
      <c r="O46" s="19">
        <f>'3. データシート'!O46/'3. データシート'!O$7</f>
        <v>0.06474456246838645</v>
      </c>
      <c r="P46" s="19">
        <f>'3. データシート'!P46/'3. データシート'!P$7</f>
        <v>0.07018259716413343</v>
      </c>
      <c r="Q46" s="19">
        <f>'3. データシート'!Q46/'3. データシート'!Q$7</f>
        <v>0.06326416721627517</v>
      </c>
      <c r="R46" s="19">
        <f>'3. データシート'!R46/'3. データシート'!R$7</f>
        <v>0.12136882129277567</v>
      </c>
      <c r="S46" s="19">
        <f>'3. データシート'!S46/'3. データシート'!S$7</f>
        <v>0.10527122280110328</v>
      </c>
      <c r="T46" s="19">
        <f>'3. データシート'!T46/'3. データシート'!T$7</f>
        <v>0.1432265260596228</v>
      </c>
      <c r="U46" s="24">
        <f>'3. データシート'!U46/'3. データシート'!U$7</f>
        <v>0.12093641382130443</v>
      </c>
      <c r="V46" s="252">
        <f>'3. データシート'!V46/'3. データシート'!V$7</f>
        <v>0.17898069963811822</v>
      </c>
      <c r="W46" s="253">
        <f>'3. データシート'!W46/'3. データシート'!W$7</f>
        <v>0.16683580271970774</v>
      </c>
      <c r="X46" s="254">
        <f>'3. データシート'!X46/'3. データシート'!X$7</f>
        <v>0.0978878150841885</v>
      </c>
      <c r="Y46" s="11">
        <f>'3. データシート'!Y46/'3. データシート'!Y$7</f>
        <v>0.08523637820512821</v>
      </c>
      <c r="Z46" s="252">
        <f>'3. データシート'!Z46/'3. データシート'!Z$7</f>
        <v>0.18034687909650096</v>
      </c>
      <c r="AA46" s="253">
        <f>'3. データシート'!AA46/'3. データシート'!AA$7</f>
        <v>0.17183782963000455</v>
      </c>
      <c r="AB46" s="254">
        <f>'3. データシート'!AB46/'3. データシート'!AB$7</f>
        <v>0.10385476249689132</v>
      </c>
      <c r="AC46" s="11">
        <f>'3. データシート'!AC46/'3. データシート'!AC$7</f>
        <v>0.10671367563809712</v>
      </c>
      <c r="AD46" s="252">
        <f>'3. データシート'!AD46/'3. データシート'!AD$7</f>
        <v>0.04086265607264472</v>
      </c>
      <c r="AE46" s="253">
        <f>'3. データシート'!AE46/'3. データシート'!AE$7</f>
        <v>0.04106846371715988</v>
      </c>
      <c r="AF46" s="254">
        <f>'3. データシート'!AF46/'3. データシート'!AF$7</f>
        <v>0.04165847907250934</v>
      </c>
      <c r="AG46" s="11">
        <f>'3. データシート'!AG46/'3. データシート'!AG$7</f>
        <v>0.04104113862351336</v>
      </c>
      <c r="AH46" s="252">
        <f>'3. データシート'!AH46/'3. データシート'!AH$7</f>
        <v>0.04151704461606572</v>
      </c>
      <c r="AI46" s="253">
        <f>'3. データシート'!AI46/'3. データシート'!AI$7</f>
        <v>0.04100790513833992</v>
      </c>
      <c r="AJ46" s="254">
        <f>'3. データシート'!AJ46/'3. データシート'!AJ$7</f>
        <v>0.04112213815466247</v>
      </c>
      <c r="AK46" s="11">
        <f>'3. データシート'!AK46/'3. データシート'!AK$7</f>
        <v>0.04030738002029868</v>
      </c>
      <c r="AL46" s="252">
        <f>'3. データシート'!AL46/'3. データシート'!AL$7</f>
        <v>0.04152300265983647</v>
      </c>
      <c r="AM46" s="253">
        <f>'3. データシート'!AM46/'3. データシート'!AM$7</f>
        <v>0.0413190887360359</v>
      </c>
      <c r="AN46" s="254">
        <f>'3. データシート'!AN46/'3. データシート'!AN$7</f>
        <v>0.04089345414021997</v>
      </c>
      <c r="AO46" s="11">
        <f>'3. データシート'!AO46/'3. データシート'!AO$7</f>
        <v>0.04049439715288799</v>
      </c>
      <c r="AP46" s="252">
        <f>'3. データシート'!AP46/'3. データシート'!AP$7</f>
        <v>0.04084513899031206</v>
      </c>
      <c r="AQ46" s="253">
        <f>'3. データシート'!AQ46/'3. データシート'!AQ$7</f>
        <v>0.041466287172440865</v>
      </c>
      <c r="AR46" s="254">
        <f>'3. データシート'!AR46/'3. データシート'!AR$7</f>
        <v>0.04057872174590803</v>
      </c>
      <c r="AS46" s="11">
        <f>'3. データシート'!AS46/'3. データシート'!AS$7</f>
        <v>0.04112176692821854</v>
      </c>
      <c r="AT46" s="252">
        <f>'3. データシート'!AT46/'3. データシート'!AT$7</f>
        <v>0.04106232849862799</v>
      </c>
      <c r="AU46" s="253">
        <f>'3. データシート'!AU46/'3. データシート'!AU$7</f>
        <v>0.041824907521578296</v>
      </c>
      <c r="AV46" s="254">
        <f>'3. データシート'!AV46/'3. データシート'!AV$7</f>
        <v>0.04104769351055512</v>
      </c>
      <c r="AW46" s="11">
        <f>'3. データシート'!AW46/'3. データシート'!AW$7</f>
        <v>0.041852705951621605</v>
      </c>
      <c r="AX46" s="252">
        <f>'3. データシート'!AX46/'3. データシート'!AX$7</f>
        <v>0.04104790566875524</v>
      </c>
      <c r="AY46" s="253">
        <f>'3. データシート'!AY46/'3. データシート'!AY$7</f>
        <v>0.042117161391782974</v>
      </c>
      <c r="AZ46" s="254">
        <f>'3. データシート'!AZ46/'3. データシート'!AZ$7</f>
        <v>0.04093711467324291</v>
      </c>
      <c r="BA46" s="11">
        <f>'3. データシート'!BA46/'3. データシート'!BA$7</f>
        <v>0.04264603788554994</v>
      </c>
      <c r="BB46" s="252">
        <f>'3. データシート'!BB46/'3. データシート'!BB$7</f>
        <v>0.041681208555616495</v>
      </c>
      <c r="BC46" s="253">
        <f>'3. データシート'!BC46/'3. データシート'!BC$7</f>
        <v>0.041734901493722394</v>
      </c>
      <c r="BD46" s="254">
        <f>'3. データシート'!BD46/'3. データシート'!BD$7</f>
        <v>0.04147580163314081</v>
      </c>
      <c r="BE46" s="11">
        <f>'3. データシート'!BE46/'3. データシート'!BE$7</f>
        <v>0.04293266142977126</v>
      </c>
      <c r="BF46" s="252">
        <f>'3. データシート'!BF46/'3. データシート'!BF$7</f>
        <v>0.04177938082356477</v>
      </c>
      <c r="BG46" s="253">
        <f>'3. データシート'!BG46/'3. データシート'!BG$7</f>
        <v>0.04197135129720525</v>
      </c>
      <c r="BH46" s="254">
        <f>'3. データシート'!BH46/'3. データシート'!BH$7</f>
        <v>0.06503942544322235</v>
      </c>
      <c r="BI46" s="11">
        <f>'3. データシート'!BI46/'3. データシート'!BI$7</f>
        <v>0.04573186103968134</v>
      </c>
    </row>
    <row r="47" spans="1:61" ht="13.5">
      <c r="A47" s="6">
        <v>80</v>
      </c>
      <c r="B47" s="17">
        <f>'3. データシート'!B47/'3. データシート'!B$7</f>
        <v>0.0426346822557073</v>
      </c>
      <c r="C47" s="19">
        <f>'3. データシート'!C47/'3. データシート'!C$7</f>
        <v>0.041350339103148094</v>
      </c>
      <c r="D47" s="18">
        <f>'3. データシート'!D47/'3. データシート'!D$7</f>
        <v>0.04247634550819005</v>
      </c>
      <c r="E47" s="11">
        <f>'3. データシート'!E47/'3. データシート'!E$7</f>
        <v>0.04219452390682468</v>
      </c>
      <c r="F47" s="23">
        <f>'3. データシート'!F47/'3. データシート'!F$7</f>
        <v>0.04582659660468876</v>
      </c>
      <c r="G47" s="19">
        <f>'3. データシート'!G47/'3. データシート'!G$7</f>
        <v>0.04622293990008579</v>
      </c>
      <c r="H47" s="19">
        <f>'3. データシート'!H47/'3. データシート'!H$7</f>
        <v>0.04712917447929864</v>
      </c>
      <c r="I47" s="19">
        <f>'3. データシート'!I47/'3. データシート'!I$7</f>
        <v>0.04633380595503342</v>
      </c>
      <c r="J47" s="19">
        <f>'3. データシート'!J47/'3. データシート'!J$7</f>
        <v>0.05016891040185549</v>
      </c>
      <c r="K47" s="19">
        <f>'3. データシート'!K47/'3. データシート'!K$7</f>
        <v>0.049437401354309865</v>
      </c>
      <c r="L47" s="19">
        <f>'3. データシート'!L47/'3. データシート'!L$7</f>
        <v>0.052022236956189113</v>
      </c>
      <c r="M47" s="19">
        <f>'3. データシート'!M47/'3. データシート'!M$7</f>
        <v>0.050558108995403805</v>
      </c>
      <c r="N47" s="19">
        <f>'3. データシート'!N47/'3. データシート'!N$7</f>
        <v>0.05948215535339398</v>
      </c>
      <c r="O47" s="19">
        <f>'3. データシート'!O47/'3. データシート'!O$7</f>
        <v>0.05953464845725847</v>
      </c>
      <c r="P47" s="19">
        <f>'3. データシート'!P47/'3. データシート'!P$7</f>
        <v>0.06447006018565746</v>
      </c>
      <c r="Q47" s="19">
        <f>'3. データシート'!Q47/'3. データシート'!Q$7</f>
        <v>0.058698188828572875</v>
      </c>
      <c r="R47" s="19">
        <f>'3. データシート'!R47/'3. データシート'!R$7</f>
        <v>0.10200253485424587</v>
      </c>
      <c r="S47" s="19">
        <f>'3. データシート'!S47/'3. データシート'!S$7</f>
        <v>0.08918173460006129</v>
      </c>
      <c r="T47" s="19">
        <f>'3. データシート'!T47/'3. データシート'!T$7</f>
        <v>0.1198032853376597</v>
      </c>
      <c r="U47" s="24">
        <f>'3. データシート'!U47/'3. データシート'!U$7</f>
        <v>0.10207524023717031</v>
      </c>
      <c r="V47" s="252">
        <f>'3. データシート'!V47/'3. データシート'!V$7</f>
        <v>0.1689284278246884</v>
      </c>
      <c r="W47" s="253">
        <f>'3. データシート'!W47/'3. データシート'!W$7</f>
        <v>0.15739801096001624</v>
      </c>
      <c r="X47" s="254">
        <f>'3. データシート'!X47/'3. データシート'!X$7</f>
        <v>0.09101325097140579</v>
      </c>
      <c r="Y47" s="11">
        <f>'3. データシート'!Y47/'3. データシート'!Y$7</f>
        <v>0.07977764423076923</v>
      </c>
      <c r="Z47" s="252">
        <f>'3. データシート'!Z47/'3. データシート'!Z$7</f>
        <v>0.1702127659574468</v>
      </c>
      <c r="AA47" s="253">
        <f>'3. データシート'!AA47/'3. データシート'!AA$7</f>
        <v>0.16318266943361848</v>
      </c>
      <c r="AB47" s="254">
        <f>'3. データシート'!AB47/'3. データシート'!AB$7</f>
        <v>0.09694105943795076</v>
      </c>
      <c r="AC47" s="11">
        <f>'3. データシート'!AC47/'3. データシート'!AC$7</f>
        <v>0.09991061674446321</v>
      </c>
      <c r="AD47" s="252">
        <f>'3. データシート'!AD47/'3. データシート'!AD$7</f>
        <v>0.04066525193702808</v>
      </c>
      <c r="AE47" s="253">
        <f>'3. データシート'!AE47/'3. データシート'!AE$7</f>
        <v>0.04072663346029886</v>
      </c>
      <c r="AF47" s="254">
        <f>'3. データシート'!AF47/'3. データシート'!AF$7</f>
        <v>0.041854981332285324</v>
      </c>
      <c r="AG47" s="11">
        <f>'3. データシート'!AG47/'3. データシート'!AG$7</f>
        <v>0.0406999415090661</v>
      </c>
      <c r="AH47" s="252">
        <f>'3. データシート'!AH47/'3. データシート'!AH$7</f>
        <v>0.04112351812681391</v>
      </c>
      <c r="AI47" s="253">
        <f>'3. データシート'!AI47/'3. データシート'!AI$7</f>
        <v>0.04115612648221344</v>
      </c>
      <c r="AJ47" s="254">
        <f>'3. データシート'!AJ47/'3. データシート'!AJ$7</f>
        <v>0.0408273558022993</v>
      </c>
      <c r="AK47" s="11">
        <f>'3. データシート'!AK47/'3. データシート'!AK$7</f>
        <v>0.04006572906094437</v>
      </c>
      <c r="AL47" s="252">
        <f>'3. データシート'!AL47/'3. データシート'!AL$7</f>
        <v>0.04112895281253078</v>
      </c>
      <c r="AM47" s="253">
        <f>'3. データシート'!AM47/'3. データシート'!AM$7</f>
        <v>0.040782477194009466</v>
      </c>
      <c r="AN47" s="254">
        <f>'3. データシート'!AN47/'3. データシート'!AN$7</f>
        <v>0.04055429042104753</v>
      </c>
      <c r="AO47" s="11">
        <f>'3. データシート'!AO47/'3. データシート'!AO$7</f>
        <v>0.040253931611600055</v>
      </c>
      <c r="AP47" s="252">
        <f>'3. データシート'!AP47/'3. データシート'!AP$7</f>
        <v>0.040504357139379776</v>
      </c>
      <c r="AQ47" s="253">
        <f>'3. データシート'!AQ47/'3. データシート'!AQ$7</f>
        <v>0.04122092452645009</v>
      </c>
      <c r="AR47" s="254">
        <f>'3. データシート'!AR47/'3. データシート'!AR$7</f>
        <v>0.04009158222915043</v>
      </c>
      <c r="AS47" s="11">
        <f>'3. データシート'!AS47/'3. データシート'!AS$7</f>
        <v>0.04083115373437954</v>
      </c>
      <c r="AT47" s="252">
        <f>'3. データシート'!AT47/'3. データシート'!AT$7</f>
        <v>0.04091532732261858</v>
      </c>
      <c r="AU47" s="253">
        <f>'3. データシート'!AU47/'3. データシート'!AU$7</f>
        <v>0.041775585696670774</v>
      </c>
      <c r="AV47" s="254">
        <f>'3. データシート'!AV47/'3. データシート'!AV$7</f>
        <v>0.04055903049257232</v>
      </c>
      <c r="AW47" s="11">
        <f>'3. データシート'!AW47/'3. データシート'!AW$7</f>
        <v>0.04150924881016633</v>
      </c>
      <c r="AX47" s="252">
        <f>'3. データシート'!AX47/'3. データシート'!AX$7</f>
        <v>0.04065321426809414</v>
      </c>
      <c r="AY47" s="253">
        <f>'3. データシート'!AY47/'3. データシート'!AY$7</f>
        <v>0.04201887163357578</v>
      </c>
      <c r="AZ47" s="254">
        <f>'3. データシート'!AZ47/'3. データシート'!AZ$7</f>
        <v>0.04088779284833539</v>
      </c>
      <c r="BA47" s="11">
        <f>'3. データシート'!BA47/'3. データシート'!BA$7</f>
        <v>0.04239809580481999</v>
      </c>
      <c r="BB47" s="252">
        <f>'3. データシート'!BB47/'3. データシート'!BB$7</f>
        <v>0.041132771600937326</v>
      </c>
      <c r="BC47" s="253">
        <f>'3. データシート'!BC47/'3. データシート'!BC$7</f>
        <v>0.04128827353481217</v>
      </c>
      <c r="BD47" s="254">
        <f>'3. データシート'!BD47/'3. データシート'!BD$7</f>
        <v>0.04122684724158534</v>
      </c>
      <c r="BE47" s="11">
        <f>'3. データシート'!BE47/'3. データシート'!BE$7</f>
        <v>0.042537424040314215</v>
      </c>
      <c r="BF47" s="252">
        <f>'3. データシート'!BF47/'3. データシート'!BF$7</f>
        <v>0.041629095281033965</v>
      </c>
      <c r="BG47" s="253">
        <f>'3. データシート'!BG47/'3. データシート'!BG$7</f>
        <v>0.0414204147049985</v>
      </c>
      <c r="BH47" s="254">
        <f>'3. データシート'!BH47/'3. データシート'!BH$7</f>
        <v>0.059866405504495006</v>
      </c>
      <c r="BI47" s="11">
        <f>'3. データシート'!BI47/'3. データシート'!BI$7</f>
        <v>0.04432007260626229</v>
      </c>
    </row>
    <row r="48" spans="1:61" ht="13.5">
      <c r="A48" s="6">
        <v>82</v>
      </c>
      <c r="B48" s="17">
        <f>'3. データシート'!B48/'3. データシート'!B$7</f>
        <v>0.0423827042281913</v>
      </c>
      <c r="C48" s="19">
        <f>'3. データシート'!C48/'3. データシート'!C$7</f>
        <v>0.04160340115396295</v>
      </c>
      <c r="D48" s="18">
        <f>'3. データシート'!D48/'3. データシート'!D$7</f>
        <v>0.04237460575846983</v>
      </c>
      <c r="E48" s="11">
        <f>'3. データシート'!E48/'3. データシート'!E$7</f>
        <v>0.042092357989374746</v>
      </c>
      <c r="F48" s="23">
        <f>'3. データシート'!F48/'3. データシート'!F$7</f>
        <v>0.04476556184316896</v>
      </c>
      <c r="G48" s="19">
        <f>'3. データシート'!G48/'3. データシート'!G$7</f>
        <v>0.045112781954887216</v>
      </c>
      <c r="H48" s="19">
        <f>'3. データシート'!H48/'3. データシート'!H$7</f>
        <v>0.046216996908731565</v>
      </c>
      <c r="I48" s="19">
        <f>'3. データシート'!I48/'3. データシート'!I$7</f>
        <v>0.04537168320842617</v>
      </c>
      <c r="J48" s="19">
        <f>'3. データシート'!J48/'3. データシート'!J$7</f>
        <v>0.048202490798164674</v>
      </c>
      <c r="K48" s="19">
        <f>'3. データシート'!K48/'3. データシート'!K$7</f>
        <v>0.04760450078916552</v>
      </c>
      <c r="L48" s="19">
        <f>'3. データシート'!L48/'3. データシート'!L$7</f>
        <v>0.04998214923241699</v>
      </c>
      <c r="M48" s="19">
        <f>'3. データシート'!M48/'3. データシート'!M$7</f>
        <v>0.048941865750795496</v>
      </c>
      <c r="N48" s="19">
        <f>'3. データシート'!N48/'3. データシート'!N$7</f>
        <v>0.055583325002499254</v>
      </c>
      <c r="O48" s="19">
        <f>'3. データシート'!O48/'3. データシート'!O$7</f>
        <v>0.0556398583712696</v>
      </c>
      <c r="P48" s="19">
        <f>'3. データシート'!P48/'3. データシート'!P$7</f>
        <v>0.05993063347954708</v>
      </c>
      <c r="Q48" s="19">
        <f>'3. データシート'!Q48/'3. データシート'!Q$7</f>
        <v>0.055400537770787885</v>
      </c>
      <c r="R48" s="19">
        <f>'3. データシート'!R48/'3. データシート'!R$7</f>
        <v>0.08664131812420786</v>
      </c>
      <c r="S48" s="19">
        <f>'3. データシート'!S48/'3. データシート'!S$7</f>
        <v>0.07656553274083154</v>
      </c>
      <c r="T48" s="19">
        <f>'3. データシート'!T48/'3. データシート'!T$7</f>
        <v>0.10145001013993105</v>
      </c>
      <c r="U48" s="24">
        <f>'3. データシート'!U48/'3. データシート'!U$7</f>
        <v>0.08694540993661828</v>
      </c>
      <c r="V48" s="252">
        <f>'3. データシート'!V48/'3. データシート'!V$7</f>
        <v>0.1594290309609972</v>
      </c>
      <c r="W48" s="253">
        <f>'3. データシート'!W48/'3. データシート'!W$7</f>
        <v>0.14841688654353563</v>
      </c>
      <c r="X48" s="254">
        <f>'3. データシート'!X48/'3. データシート'!X$7</f>
        <v>0.08493573777025007</v>
      </c>
      <c r="Y48" s="11">
        <f>'3. データシート'!Y48/'3. データシート'!Y$7</f>
        <v>0.07446915064102565</v>
      </c>
      <c r="Z48" s="252">
        <f>'3. データシート'!Z48/'3. データシート'!Z$7</f>
        <v>0.16118785923162246</v>
      </c>
      <c r="AA48" s="253">
        <f>'3. データシート'!AA48/'3. データシート'!AA$7</f>
        <v>0.15366705471478465</v>
      </c>
      <c r="AB48" s="254">
        <f>'3. データシート'!AB48/'3. データシート'!AB$7</f>
        <v>0.09032578960457598</v>
      </c>
      <c r="AC48" s="11">
        <f>'3. データシート'!AC48/'3. データシート'!AC$7</f>
        <v>0.0927102989373324</v>
      </c>
      <c r="AD48" s="252">
        <f>'3. データシート'!AD48/'3. データシート'!AD$7</f>
        <v>0.0402704436657948</v>
      </c>
      <c r="AE48" s="253">
        <f>'3. データシート'!AE48/'3. データシート'!AE$7</f>
        <v>0.04058013477878699</v>
      </c>
      <c r="AF48" s="254">
        <f>'3. データシート'!AF48/'3. データシート'!AF$7</f>
        <v>0.04156022794262134</v>
      </c>
      <c r="AG48" s="11">
        <f>'3. データシート'!AG48/'3. データシート'!AG$7</f>
        <v>0.0406999415090661</v>
      </c>
      <c r="AH48" s="252">
        <f>'3. データシート'!AH48/'3. データシート'!AH$7</f>
        <v>0.04112351812681391</v>
      </c>
      <c r="AI48" s="253">
        <f>'3. データシート'!AI48/'3. データシート'!AI$7</f>
        <v>0.0408596837944664</v>
      </c>
      <c r="AJ48" s="254">
        <f>'3. データシート'!AJ48/'3. データシート'!AJ$7</f>
        <v>0.04063083423405719</v>
      </c>
      <c r="AK48" s="11">
        <f>'3. データシート'!AK48/'3. データシート'!AK$7</f>
        <v>0.03967908752597748</v>
      </c>
      <c r="AL48" s="252">
        <f>'3. データシート'!AL48/'3. データシート'!AL$7</f>
        <v>0.04103044035070436</v>
      </c>
      <c r="AM48" s="253">
        <f>'3. データシート'!AM48/'3. データシート'!AM$7</f>
        <v>0.04048977998926777</v>
      </c>
      <c r="AN48" s="254">
        <f>'3. データシート'!AN48/'3. データシート'!AN$7</f>
        <v>0.04016667474199331</v>
      </c>
      <c r="AO48" s="11">
        <f>'3. データシート'!AO48/'3. データシート'!AO$7</f>
        <v>0.04006155917856971</v>
      </c>
      <c r="AP48" s="252">
        <f>'3. データシート'!AP48/'3. データシート'!AP$7</f>
        <v>0.04035830777469451</v>
      </c>
      <c r="AQ48" s="253">
        <f>'3. データシート'!AQ48/'3. データシート'!AQ$7</f>
        <v>0.04122092452645009</v>
      </c>
      <c r="AR48" s="254">
        <f>'3. データシート'!AR48/'3. データシート'!AR$7</f>
        <v>0.03984801247077163</v>
      </c>
      <c r="AS48" s="11">
        <f>'3. データシート'!AS48/'3. データシート'!AS$7</f>
        <v>0.04044366947592754</v>
      </c>
      <c r="AT48" s="252">
        <f>'3. データシート'!AT48/'3. データシート'!AT$7</f>
        <v>0.04071932575460604</v>
      </c>
      <c r="AU48" s="253">
        <f>'3. データシート'!AU48/'3. データシート'!AU$7</f>
        <v>0.041134401972873</v>
      </c>
      <c r="AV48" s="254">
        <f>'3. データシート'!AV48/'3. データシート'!AV$7</f>
        <v>0.0403635652853792</v>
      </c>
      <c r="AW48" s="11">
        <f>'3. データシート'!AW48/'3. データシート'!AW$7</f>
        <v>0.04141111819832197</v>
      </c>
      <c r="AX48" s="252">
        <f>'3. データシート'!AX48/'3. データシート'!AX$7</f>
        <v>0.040357195717598306</v>
      </c>
      <c r="AY48" s="253">
        <f>'3. データシート'!AY48/'3. データシート'!AY$7</f>
        <v>0.04152742284253981</v>
      </c>
      <c r="AZ48" s="254">
        <f>'3. データシート'!AZ48/'3. データシート'!AZ$7</f>
        <v>0.040838471023427865</v>
      </c>
      <c r="BA48" s="11">
        <f>'3. データシート'!BA48/'3. データシート'!BA$7</f>
        <v>0.042298918972528014</v>
      </c>
      <c r="BB48" s="252">
        <f>'3. データシート'!BB48/'3. データシート'!BB$7</f>
        <v>0.041232487410878996</v>
      </c>
      <c r="BC48" s="253">
        <f>'3. データシート'!BC48/'3. データシート'!BC$7</f>
        <v>0.041238648206044365</v>
      </c>
      <c r="BD48" s="254">
        <f>'3. データシート'!BD48/'3. データシート'!BD$7</f>
        <v>0.04117705636327425</v>
      </c>
      <c r="BE48" s="11">
        <f>'3. データシート'!BE48/'3. データシート'!BE$7</f>
        <v>0.04238921001926782</v>
      </c>
      <c r="BF48" s="252">
        <f>'3. データシート'!BF48/'3. データシート'!BF$7</f>
        <v>0.041278429015128744</v>
      </c>
      <c r="BG48" s="253">
        <f>'3. データシート'!BG48/'3. データシート'!BG$7</f>
        <v>0.04137032956025243</v>
      </c>
      <c r="BH48" s="254">
        <f>'3. データシート'!BH48/'3. データシート'!BH$7</f>
        <v>0.05609964341318869</v>
      </c>
      <c r="BI48" s="11">
        <f>'3. データシート'!BI48/'3. データシート'!BI$7</f>
        <v>0.04346291534311501</v>
      </c>
    </row>
    <row r="49" spans="1:61" ht="13.5">
      <c r="A49" s="6">
        <v>84</v>
      </c>
      <c r="B49" s="17">
        <f>'3. データシート'!B49/'3. データシート'!B$7</f>
        <v>0.0422315174116817</v>
      </c>
      <c r="C49" s="19">
        <f>'3. データシート'!C49/'3. データシート'!C$7</f>
        <v>0.04124911428282215</v>
      </c>
      <c r="D49" s="18">
        <f>'3. データシート'!D49/'3. データシート'!D$7</f>
        <v>0.04222199613388951</v>
      </c>
      <c r="E49" s="11">
        <f>'3. データシート'!E49/'3. データシート'!E$7</f>
        <v>0.042143440948099714</v>
      </c>
      <c r="F49" s="23">
        <f>'3. データシート'!F49/'3. データシート'!F$7</f>
        <v>0.0444624090541633</v>
      </c>
      <c r="G49" s="19">
        <f>'3. データシート'!G49/'3. データシート'!G$7</f>
        <v>0.044557702982287936</v>
      </c>
      <c r="H49" s="19">
        <f>'3. データシート'!H49/'3. データシート'!H$7</f>
        <v>0.04500076014797547</v>
      </c>
      <c r="I49" s="19">
        <f>'3. データシート'!I49/'3. データシート'!I$7</f>
        <v>0.0443589224225238</v>
      </c>
      <c r="J49" s="19">
        <f>'3. データシート'!J49/'3. データシート'!J$7</f>
        <v>0.04689154439570413</v>
      </c>
      <c r="K49" s="19">
        <f>'3. データシート'!K49/'3. データシート'!K$7</f>
        <v>0.04648439488824398</v>
      </c>
      <c r="L49" s="19">
        <f>'3. データシート'!L49/'3. データシート'!L$7</f>
        <v>0.048350079053399296</v>
      </c>
      <c r="M49" s="19">
        <f>'3. データシート'!M49/'3. データシート'!M$7</f>
        <v>0.04722460730339916</v>
      </c>
      <c r="N49" s="19">
        <f>'3. データシート'!N49/'3. データシート'!N$7</f>
        <v>0.05228431470558832</v>
      </c>
      <c r="O49" s="19">
        <f>'3. データシート'!O49/'3. データシート'!O$7</f>
        <v>0.052807283763277695</v>
      </c>
      <c r="P49" s="19">
        <f>'3. データシート'!P49/'3. データシート'!P$7</f>
        <v>0.05630929307354891</v>
      </c>
      <c r="Q49" s="19">
        <f>'3. データシート'!Q49/'3. データシート'!Q$7</f>
        <v>0.052356552178986354</v>
      </c>
      <c r="R49" s="19">
        <f>'3. データシート'!R49/'3. データシート'!R$7</f>
        <v>0.0749809885931559</v>
      </c>
      <c r="S49" s="19">
        <f>'3. データシート'!S49/'3. データシート'!S$7</f>
        <v>0.06711615078148943</v>
      </c>
      <c r="T49" s="19">
        <f>'3. データシート'!T49/'3. データシート'!T$7</f>
        <v>0.08740620563780166</v>
      </c>
      <c r="U49" s="24">
        <f>'3. データシート'!U49/'3. データシート'!U$7</f>
        <v>0.07580249437742793</v>
      </c>
      <c r="V49" s="252">
        <f>'3. データシート'!V49/'3. データシート'!V$7</f>
        <v>0.15153799758745476</v>
      </c>
      <c r="W49" s="253">
        <f>'3. データシート'!W49/'3. データシート'!W$7</f>
        <v>0.14039983762938907</v>
      </c>
      <c r="X49" s="254">
        <f>'3. データシート'!X49/'3. データシート'!X$7</f>
        <v>0.07970509116269801</v>
      </c>
      <c r="Y49" s="11">
        <f>'3. データシート'!Y49/'3. データシート'!Y$7</f>
        <v>0.07006209935897435</v>
      </c>
      <c r="Z49" s="252">
        <f>'3. データシート'!Z49/'3. データシート'!Z$7</f>
        <v>0.1532217404456993</v>
      </c>
      <c r="AA49" s="253">
        <f>'3. データシート'!AA49/'3. データシート'!AA$7</f>
        <v>0.1458217340689376</v>
      </c>
      <c r="AB49" s="254">
        <f>'3. データシート'!AB49/'3. データシート'!AB$7</f>
        <v>0.08435712509326038</v>
      </c>
      <c r="AC49" s="11">
        <f>'3. データシート'!AC49/'3. データシート'!AC$7</f>
        <v>0.08709901678418909</v>
      </c>
      <c r="AD49" s="252">
        <f>'3. データシート'!AD49/'3. データシート'!AD$7</f>
        <v>0.04041849676750728</v>
      </c>
      <c r="AE49" s="253">
        <f>'3. データシート'!AE49/'3. データシート'!AE$7</f>
        <v>0.04023830452192597</v>
      </c>
      <c r="AF49" s="254">
        <f>'3. データシート'!AF49/'3. データシート'!AF$7</f>
        <v>0.041461976812733344</v>
      </c>
      <c r="AG49" s="11">
        <f>'3. データシート'!AG49/'3. データシート'!AG$7</f>
        <v>0.04060245661922402</v>
      </c>
      <c r="AH49" s="252">
        <f>'3. データシート'!AH49/'3. データシート'!AH$7</f>
        <v>0.041221899749126864</v>
      </c>
      <c r="AI49" s="253">
        <f>'3. データシート'!AI49/'3. データシート'!AI$7</f>
        <v>0.04066205533596838</v>
      </c>
      <c r="AJ49" s="254">
        <f>'3. データシート'!AJ49/'3. データシート'!AJ$7</f>
        <v>0.0404834430578756</v>
      </c>
      <c r="AK49" s="11">
        <f>'3. データシート'!AK49/'3. データシート'!AK$7</f>
        <v>0.039534096950364896</v>
      </c>
      <c r="AL49" s="252">
        <f>'3. データシート'!AL49/'3. データシート'!AL$7</f>
        <v>0.040784159196138314</v>
      </c>
      <c r="AM49" s="253">
        <f>'3. データシート'!AM49/'3. データシート'!AM$7</f>
        <v>0.04048977998926777</v>
      </c>
      <c r="AN49" s="254">
        <f>'3. データシート'!AN49/'3. データシート'!AN$7</f>
        <v>0.03987596298270265</v>
      </c>
      <c r="AO49" s="11">
        <f>'3. データシート'!AO49/'3. データシート'!AO$7</f>
        <v>0.03986918674553937</v>
      </c>
      <c r="AP49" s="252">
        <f>'3. データシート'!AP49/'3. データシート'!AP$7</f>
        <v>0.040163575288447495</v>
      </c>
      <c r="AQ49" s="253">
        <f>'3. データシート'!AQ49/'3. データシート'!AQ$7</f>
        <v>0.04097556188045932</v>
      </c>
      <c r="AR49" s="254">
        <f>'3. データシート'!AR49/'3. データシート'!AR$7</f>
        <v>0.039994154325798906</v>
      </c>
      <c r="AS49" s="11">
        <f>'3. データシート'!AS49/'3. データシート'!AS$7</f>
        <v>0.04029836287900804</v>
      </c>
      <c r="AT49" s="252">
        <f>'3. データシート'!AT49/'3. データシート'!AT$7</f>
        <v>0.04042532340258722</v>
      </c>
      <c r="AU49" s="253">
        <f>'3. データシート'!AU49/'3. データシート'!AU$7</f>
        <v>0.041134401972873</v>
      </c>
      <c r="AV49" s="254">
        <f>'3. データシート'!AV49/'3. データシート'!AV$7</f>
        <v>0.04031469898358092</v>
      </c>
      <c r="AW49" s="11">
        <f>'3. データシート'!AW49/'3. データシート'!AW$7</f>
        <v>0.041214856974633236</v>
      </c>
      <c r="AX49" s="252">
        <f>'3. データシート'!AX49/'3. データシート'!AX$7</f>
        <v>0.040209186442350386</v>
      </c>
      <c r="AY49" s="253">
        <f>'3. データシート'!AY49/'3. データシート'!AY$7</f>
        <v>0.041576567721643407</v>
      </c>
      <c r="AZ49" s="254">
        <f>'3. データシート'!AZ49/'3. データシート'!AZ$7</f>
        <v>0.040690505548705305</v>
      </c>
      <c r="BA49" s="11">
        <f>'3. データシート'!BA49/'3. データシート'!BA$7</f>
        <v>0.04224933055638203</v>
      </c>
      <c r="BB49" s="252">
        <f>'3. データシート'!BB49/'3. データシート'!BB$7</f>
        <v>0.04083362417111233</v>
      </c>
      <c r="BC49" s="253">
        <f>'3. データシート'!BC49/'3. データシート'!BC$7</f>
        <v>0.04059351893206292</v>
      </c>
      <c r="BD49" s="254">
        <f>'3. データシート'!BD49/'3. データシート'!BD$7</f>
        <v>0.041077474606652065</v>
      </c>
      <c r="BE49" s="11">
        <f>'3. データシート'!BE49/'3. データシート'!BE$7</f>
        <v>0.04194456795612865</v>
      </c>
      <c r="BF49" s="252">
        <f>'3. データシート'!BF49/'3. データシート'!BF$7</f>
        <v>0.041078048291754335</v>
      </c>
      <c r="BG49" s="253">
        <f>'3. データシート'!BG49/'3. データシート'!BG$7</f>
        <v>0.0414204147049985</v>
      </c>
      <c r="BH49" s="254">
        <f>'3. データシート'!BH49/'3. データシート'!BH$7</f>
        <v>0.05228265782733162</v>
      </c>
      <c r="BI49" s="11">
        <f>'3. データシート'!BI49/'3. データシート'!BI$7</f>
        <v>0.04300912620380175</v>
      </c>
    </row>
    <row r="50" spans="1:61" ht="13.5">
      <c r="A50" s="6">
        <v>86</v>
      </c>
      <c r="B50" s="17">
        <f>'3. データシート'!B50/'3. データシート'!B$7</f>
        <v>0.0420299349896689</v>
      </c>
      <c r="C50" s="19">
        <f>'3. データシート'!C50/'3. データシート'!C$7</f>
        <v>0.04109727705233323</v>
      </c>
      <c r="D50" s="18">
        <f>'3. データシート'!D50/'3. データシート'!D$7</f>
        <v>0.04186590700986875</v>
      </c>
      <c r="E50" s="11">
        <f>'3. データシート'!E50/'3. データシート'!E$7</f>
        <v>0.042143440948099714</v>
      </c>
      <c r="F50" s="23">
        <f>'3. データシート'!F50/'3. データシート'!F$7</f>
        <v>0.04350242522231205</v>
      </c>
      <c r="G50" s="19">
        <f>'3. データシート'!G50/'3. データシート'!G$7</f>
        <v>0.0439521622849069</v>
      </c>
      <c r="H50" s="19">
        <f>'3. データシート'!H50/'3. データシート'!H$7</f>
        <v>0.04439264176759743</v>
      </c>
      <c r="I50" s="19">
        <f>'3. データシート'!I50/'3. データシート'!I$7</f>
        <v>0.043447437715211666</v>
      </c>
      <c r="J50" s="19">
        <f>'3. データシート'!J50/'3. データシート'!J$7</f>
        <v>0.04553017697776433</v>
      </c>
      <c r="K50" s="19">
        <f>'3. データシート'!K50/'3. データシート'!K$7</f>
        <v>0.04526246117814775</v>
      </c>
      <c r="L50" s="19">
        <f>'3. データシート'!L50/'3. データシート'!L$7</f>
        <v>0.047177028612230325</v>
      </c>
      <c r="M50" s="19">
        <f>'3. データシート'!M50/'3. データシート'!M$7</f>
        <v>0.046568008485277035</v>
      </c>
      <c r="N50" s="19">
        <f>'3. データシート'!N50/'3. データシート'!N$7</f>
        <v>0.05003498950314905</v>
      </c>
      <c r="O50" s="19">
        <f>'3. データシート'!O50/'3. データシート'!O$7</f>
        <v>0.05032878098128477</v>
      </c>
      <c r="P50" s="19">
        <f>'3. データシート'!P50/'3. データシート'!P$7</f>
        <v>0.05340201978986025</v>
      </c>
      <c r="Q50" s="19">
        <f>'3. データシート'!Q50/'3. データシート'!Q$7</f>
        <v>0.050124296078331895</v>
      </c>
      <c r="R50" s="19">
        <f>'3. データシート'!R50/'3. データシート'!R$7</f>
        <v>0.0661596958174905</v>
      </c>
      <c r="S50" s="19">
        <f>'3. データシート'!S50/'3. データシート'!S$7</f>
        <v>0.060067422617223414</v>
      </c>
      <c r="T50" s="19">
        <f>'3. データシート'!T50/'3. データシート'!T$7</f>
        <v>0.07655647941593997</v>
      </c>
      <c r="U50" s="24">
        <f>'3. データシート'!U50/'3. データシート'!U$7</f>
        <v>0.06721529339603353</v>
      </c>
      <c r="V50" s="252">
        <f>'3. データシート'!V50/'3. データシート'!V$7</f>
        <v>0.1429935665460394</v>
      </c>
      <c r="W50" s="253">
        <f>'3. データシート'!W50/'3. データシート'!W$7</f>
        <v>0.13157093566064543</v>
      </c>
      <c r="X50" s="254">
        <f>'3. データシート'!X50/'3. データシート'!X$7</f>
        <v>0.07462389160107602</v>
      </c>
      <c r="Y50" s="11">
        <f>'3. データシート'!Y50/'3. データシート'!Y$7</f>
        <v>0.06600560897435898</v>
      </c>
      <c r="Z50" s="252">
        <f>'3. データシート'!Z50/'3. データシート'!Z$7</f>
        <v>0.1449531108198044</v>
      </c>
      <c r="AA50" s="253">
        <f>'3. データシート'!AA50/'3. データシート'!AA$7</f>
        <v>0.13817887331072531</v>
      </c>
      <c r="AB50" s="254">
        <f>'3. データシート'!AB50/'3. データシート'!AB$7</f>
        <v>0.07933349912956976</v>
      </c>
      <c r="AC50" s="11">
        <f>'3. データシート'!AC50/'3. データシート'!AC$7</f>
        <v>0.0815373919952329</v>
      </c>
      <c r="AD50" s="252">
        <f>'3. データシート'!AD50/'3. データシート'!AD$7</f>
        <v>0.04022109263189064</v>
      </c>
      <c r="AE50" s="253">
        <f>'3. データシート'!AE50/'3. データシート'!AE$7</f>
        <v>0.04038480320343783</v>
      </c>
      <c r="AF50" s="254">
        <f>'3. データシート'!AF50/'3. データシート'!AF$7</f>
        <v>0.04116722342306937</v>
      </c>
      <c r="AG50" s="11">
        <f>'3. データシート'!AG50/'3. データシート'!AG$7</f>
        <v>0.04079742639890817</v>
      </c>
      <c r="AH50" s="252">
        <f>'3. データシート'!AH50/'3. データシート'!AH$7</f>
        <v>0.0405332283929362</v>
      </c>
      <c r="AI50" s="253">
        <f>'3. データシート'!AI50/'3. データシート'!AI$7</f>
        <v>0.04056324110671937</v>
      </c>
      <c r="AJ50" s="254">
        <f>'3. データシート'!AJ50/'3. データシート'!AJ$7</f>
        <v>0.0404834430578756</v>
      </c>
      <c r="AK50" s="11">
        <f>'3. データシート'!AK50/'3. データシート'!AK$7</f>
        <v>0.03948576675849403</v>
      </c>
      <c r="AL50" s="252">
        <f>'3. データシート'!AL50/'3. データシート'!AL$7</f>
        <v>0.04048862181065905</v>
      </c>
      <c r="AM50" s="253">
        <f>'3. データシート'!AM50/'3. データシート'!AM$7</f>
        <v>0.04044099712181082</v>
      </c>
      <c r="AN50" s="254">
        <f>'3. データシート'!AN50/'3. データシート'!AN$7</f>
        <v>0.03973060710305732</v>
      </c>
      <c r="AO50" s="11">
        <f>'3. データシート'!AO50/'3. データシート'!AO$7</f>
        <v>0.03991727985379695</v>
      </c>
      <c r="AP50" s="252">
        <f>'3. データシート'!AP50/'3. データシート'!AP$7</f>
        <v>0.04001752592376223</v>
      </c>
      <c r="AQ50" s="253">
        <f>'3. データシート'!AQ50/'3. データシート'!AQ$7</f>
        <v>0.04087741682206301</v>
      </c>
      <c r="AR50" s="254">
        <f>'3. データシート'!AR50/'3. データシート'!AR$7</f>
        <v>0.03965315666406859</v>
      </c>
      <c r="AS50" s="11">
        <f>'3. データシート'!AS50/'3. データシート'!AS$7</f>
        <v>0.04034679841131454</v>
      </c>
      <c r="AT50" s="252">
        <f>'3. データシート'!AT50/'3. データシート'!AT$7</f>
        <v>0.04062132497059977</v>
      </c>
      <c r="AU50" s="253">
        <f>'3. データシート'!AU50/'3. データシート'!AU$7</f>
        <v>0.04093711467324291</v>
      </c>
      <c r="AV50" s="254">
        <f>'3. データシート'!AV50/'3. データシート'!AV$7</f>
        <v>0.04016810007818608</v>
      </c>
      <c r="AW50" s="11">
        <f>'3. データシート'!AW50/'3. データシート'!AW$7</f>
        <v>0.041312987586477605</v>
      </c>
      <c r="AX50" s="252">
        <f>'3. データシート'!AX50/'3. データシート'!AX$7</f>
        <v>0.040061177167102474</v>
      </c>
      <c r="AY50" s="253">
        <f>'3. データシート'!AY50/'3. データシート'!AY$7</f>
        <v>0.041134263809711025</v>
      </c>
      <c r="AZ50" s="254">
        <f>'3. データシート'!AZ50/'3. データシート'!AZ$7</f>
        <v>0.04014796547472257</v>
      </c>
      <c r="BA50" s="11">
        <f>'3. データシート'!BA50/'3. データシート'!BA$7</f>
        <v>0.04180303481106813</v>
      </c>
      <c r="BB50" s="252">
        <f>'3. データシート'!BB50/'3. データシート'!BB$7</f>
        <v>0.04098319788602483</v>
      </c>
      <c r="BC50" s="253">
        <f>'3. データシート'!BC50/'3. データシート'!BC$7</f>
        <v>0.04054389360329512</v>
      </c>
      <c r="BD50" s="254">
        <f>'3. データシート'!BD50/'3. データシート'!BD$7</f>
        <v>0.04072893845847441</v>
      </c>
      <c r="BE50" s="11">
        <f>'3. データシート'!BE50/'3. データシート'!BE$7</f>
        <v>0.04194456795612865</v>
      </c>
      <c r="BF50" s="252">
        <f>'3. データシート'!BF50/'3. データシート'!BF$7</f>
        <v>0.041078048291754335</v>
      </c>
      <c r="BG50" s="253">
        <f>'3. データシート'!BG50/'3. データシート'!BG$7</f>
        <v>0.04066913753380747</v>
      </c>
      <c r="BH50" s="254">
        <f>'3. データシート'!BH50/'3. データシート'!BH$7</f>
        <v>0.04982170659434484</v>
      </c>
      <c r="BI50" s="11">
        <f>'3. データシート'!BI50/'3. データシート'!BI$7</f>
        <v>0.04235365300257147</v>
      </c>
    </row>
    <row r="51" spans="1:61" ht="13.5">
      <c r="A51" s="6">
        <v>88</v>
      </c>
      <c r="B51" s="17">
        <f>'3. データシート'!B51/'3. データシート'!B$7</f>
        <v>0.0418787481731593</v>
      </c>
      <c r="C51" s="19">
        <f>'3. データシート'!C51/'3. データシート'!C$7</f>
        <v>0.04104666464217026</v>
      </c>
      <c r="D51" s="18">
        <f>'3. データシート'!D51/'3. データシート'!D$7</f>
        <v>0.04186590700986875</v>
      </c>
      <c r="E51" s="11">
        <f>'3. データシート'!E51/'3. データシート'!E$7</f>
        <v>0.0418369431957499</v>
      </c>
      <c r="F51" s="23">
        <f>'3. データシート'!F51/'3. データシート'!F$7</f>
        <v>0.04309822150363783</v>
      </c>
      <c r="G51" s="19">
        <f>'3. データシート'!G51/'3. データシート'!G$7</f>
        <v>0.043245698137962356</v>
      </c>
      <c r="H51" s="19">
        <f>'3. データシート'!H51/'3. データシート'!H$7</f>
        <v>0.043936552982313894</v>
      </c>
      <c r="I51" s="19">
        <f>'3. データシート'!I51/'3. データシート'!I$7</f>
        <v>0.04309297144014584</v>
      </c>
      <c r="J51" s="19">
        <f>'3. データシート'!J51/'3. データシート'!J$7</f>
        <v>0.04477386174557556</v>
      </c>
      <c r="K51" s="19">
        <f>'3. データシート'!K51/'3. データシート'!K$7</f>
        <v>0.044600580418512295</v>
      </c>
      <c r="L51" s="19">
        <f>'3. データシート'!L51/'3. データシート'!L$7</f>
        <v>0.045952975977967055</v>
      </c>
      <c r="M51" s="19">
        <f>'3. データシート'!M51/'3. データシート'!M$7</f>
        <v>0.04545684125460882</v>
      </c>
      <c r="N51" s="19">
        <f>'3. データシート'!N51/'3. データシート'!N$7</f>
        <v>0.04803558932320304</v>
      </c>
      <c r="O51" s="19">
        <f>'3. データシート'!O51/'3. データシート'!O$7</f>
        <v>0.04835609509357613</v>
      </c>
      <c r="P51" s="19">
        <f>'3. データシート'!P51/'3. データシート'!P$7</f>
        <v>0.05125981842293176</v>
      </c>
      <c r="Q51" s="19">
        <f>'3. データシート'!Q51/'3. データシート'!Q$7</f>
        <v>0.048348637816447666</v>
      </c>
      <c r="R51" s="19">
        <f>'3. データシート'!R51/'3. データシート'!R$7</f>
        <v>0.060025348542458806</v>
      </c>
      <c r="S51" s="19">
        <f>'3. データシート'!S51/'3. データシート'!S$7</f>
        <v>0.055266115027071204</v>
      </c>
      <c r="T51" s="19">
        <f>'3. データシート'!T51/'3. データシート'!T$7</f>
        <v>0.06773473940377206</v>
      </c>
      <c r="U51" s="24">
        <f>'3. データシート'!U51/'3. データシート'!U$7</f>
        <v>0.06062154978531997</v>
      </c>
      <c r="V51" s="252">
        <f>'3. データシート'!V51/'3. データシート'!V$7</f>
        <v>0.13475070365902694</v>
      </c>
      <c r="W51" s="253">
        <f>'3. データシート'!W51/'3. データシート'!W$7</f>
        <v>0.12477166632839456</v>
      </c>
      <c r="X51" s="18">
        <f>'3. データシート'!X51/'3. データシート'!X$7</f>
        <v>0.07028992726910431</v>
      </c>
      <c r="Y51" s="11">
        <f>'3. データシート'!Y51/'3. データシート'!Y$7</f>
        <v>0.0625</v>
      </c>
      <c r="Z51" s="252">
        <f>'3. データシート'!Z51/'3. データシート'!Z$7</f>
        <v>0.13819703539376826</v>
      </c>
      <c r="AA51" s="253">
        <f>'3. データシート'!AA51/'3. データシート'!AA$7</f>
        <v>0.13114339221541732</v>
      </c>
      <c r="AB51" s="18">
        <f>'3. データシート'!AB51/'3. データシート'!AB$7</f>
        <v>0.07455856752051729</v>
      </c>
      <c r="AC51" s="11">
        <f>'3. データシート'!AC51/'3. データシート'!AC$7</f>
        <v>0.07681994239745754</v>
      </c>
      <c r="AD51" s="252">
        <f>'3. データシート'!AD51/'3. データシート'!AD$7</f>
        <v>0.040073039530178156</v>
      </c>
      <c r="AE51" s="253">
        <f>'3. データシート'!AE51/'3. データシート'!AE$7</f>
        <v>0.04028713741576326</v>
      </c>
      <c r="AF51" s="18">
        <f>'3. データシート'!AF51/'3. データシート'!AF$7</f>
        <v>0.04092159559834938</v>
      </c>
      <c r="AG51" s="11">
        <f>'3. データシート'!AG51/'3. データシート'!AG$7</f>
        <v>0.040407486839539875</v>
      </c>
      <c r="AH51" s="252">
        <f>'3. データシート'!AH51/'3. データシート'!AH$7</f>
        <v>0.040582419204092675</v>
      </c>
      <c r="AI51" s="253">
        <f>'3. データシート'!AI51/'3. データシート'!AI$7</f>
        <v>0.04011857707509881</v>
      </c>
      <c r="AJ51" s="18">
        <f>'3. データシート'!AJ51/'3. データシート'!AJ$7</f>
        <v>0.04028692148963349</v>
      </c>
      <c r="AK51" s="11">
        <f>'3. データシート'!AK51/'3. データシート'!AK$7</f>
        <v>0.03963075733410661</v>
      </c>
      <c r="AL51" s="252">
        <f>'3. データシート'!AL51/'3. データシート'!AL$7</f>
        <v>0.04048862181065905</v>
      </c>
      <c r="AM51" s="253">
        <f>'3. データシート'!AM51/'3. データシート'!AM$7</f>
        <v>0.04034343138689692</v>
      </c>
      <c r="AN51" s="18">
        <f>'3. データシート'!AN51/'3. データシート'!AN$7</f>
        <v>0.03987596298270265</v>
      </c>
      <c r="AO51" s="11">
        <f>'3. データシート'!AO51/'3. データシート'!AO$7</f>
        <v>0.039724907420766606</v>
      </c>
      <c r="AP51" s="252">
        <f>'3. データシート'!AP51/'3. データシート'!AP$7</f>
        <v>0.03996884280220048</v>
      </c>
      <c r="AQ51" s="253">
        <f>'3. データシート'!AQ51/'3. データシート'!AQ$7</f>
        <v>0.040632054176072234</v>
      </c>
      <c r="AR51" s="18">
        <f>'3. データシート'!AR51/'3. データシート'!AR$7</f>
        <v>0.03960444271239283</v>
      </c>
      <c r="AS51" s="11">
        <f>'3. データシート'!AS51/'3. データシート'!AS$7</f>
        <v>0.04020149181439504</v>
      </c>
      <c r="AT51" s="252">
        <f>'3. データシート'!AT51/'3. データシート'!AT$7</f>
        <v>0.04042532340258722</v>
      </c>
      <c r="AU51" s="253">
        <f>'3. データシート'!AU51/'3. データシート'!AU$7</f>
        <v>0.04073982737361282</v>
      </c>
      <c r="AV51" s="18">
        <f>'3. データシート'!AV51/'3. データシート'!AV$7</f>
        <v>0.040119233776387805</v>
      </c>
      <c r="AW51" s="11">
        <f>'3. データシート'!AW51/'3. データシート'!AW$7</f>
        <v>0.041018595750944506</v>
      </c>
      <c r="AX51" s="252">
        <f>'3. データシート'!AX51/'3. データシート'!AX$7</f>
        <v>0.039863831466771915</v>
      </c>
      <c r="AY51" s="253">
        <f>'3. データシート'!AY51/'3. データシート'!AY$7</f>
        <v>0.04128169844702182</v>
      </c>
      <c r="AZ51" s="18">
        <f>'3. データシート'!AZ51/'3. データシート'!AZ$7</f>
        <v>0.040493218249075216</v>
      </c>
      <c r="BA51" s="11">
        <f>'3. データシート'!BA51/'3. データシート'!BA$7</f>
        <v>0.04140632748190023</v>
      </c>
      <c r="BB51" s="252">
        <f>'3. データシート'!BB51/'3. データシート'!BB$7</f>
        <v>0.040484618836316495</v>
      </c>
      <c r="BC51" s="253">
        <f>'3. データシート'!BC51/'3. データシート'!BC$7</f>
        <v>0.04059351893206292</v>
      </c>
      <c r="BD51" s="18">
        <f>'3. データシート'!BD51/'3. データシート'!BD$7</f>
        <v>0.0407787293367855</v>
      </c>
      <c r="BE51" s="11">
        <f>'3. データシート'!BE51/'3. データシート'!BE$7</f>
        <v>0.041697544587717995</v>
      </c>
      <c r="BF51" s="252">
        <f>'3. データシート'!BF51/'3. データシート'!BF$7</f>
        <v>0.04122833383428514</v>
      </c>
      <c r="BG51" s="253">
        <f>'3. データシート'!BG51/'3. データシート'!BG$7</f>
        <v>0.04137032956025243</v>
      </c>
      <c r="BH51" s="18">
        <f>'3. データシート'!BH51/'3. データシート'!BH$7</f>
        <v>0.04806388428506855</v>
      </c>
      <c r="BI51" s="11">
        <f>'3. データシート'!BI51/'3. データシート'!BI$7</f>
        <v>0.04184944284777895</v>
      </c>
    </row>
    <row r="52" spans="1:61" ht="13.5">
      <c r="A52" s="6">
        <v>90</v>
      </c>
      <c r="B52" s="17">
        <f>'3. データシート'!B52/'3. データシート'!B$7</f>
        <v>0.0415763745401401</v>
      </c>
      <c r="C52" s="19">
        <f>'3. データシート'!C52/'3. データシート'!C$7</f>
        <v>0.04109727705233323</v>
      </c>
      <c r="D52" s="18">
        <f>'3. データシート'!D52/'3. データシート'!D$7</f>
        <v>0.04201851663444908</v>
      </c>
      <c r="E52" s="11">
        <f>'3. データシート'!E52/'3. データシート'!E$7</f>
        <v>0.04153044544340008</v>
      </c>
      <c r="F52" s="23">
        <f>'3. データシート'!F52/'3. データシート'!F$7</f>
        <v>0.04289611964430073</v>
      </c>
      <c r="G52" s="19">
        <f>'3. データシート'!G52/'3. データシート'!G$7</f>
        <v>0.04269061916536307</v>
      </c>
      <c r="H52" s="19">
        <f>'3. データシート'!H52/'3. データシート'!H$7</f>
        <v>0.04383519991891755</v>
      </c>
      <c r="I52" s="19">
        <f>'3. データシート'!I52/'3. データシート'!I$7</f>
        <v>0.042839781243670244</v>
      </c>
      <c r="J52" s="19">
        <f>'3. データシート'!J52/'3. データシート'!J$7</f>
        <v>0.044067967528866034</v>
      </c>
      <c r="K52" s="19">
        <f>'3. データシート'!K52/'3. データシート'!K$7</f>
        <v>0.04419326918181355</v>
      </c>
      <c r="L52" s="19">
        <f>'3. データシート'!L52/'3. データシート'!L$7</f>
        <v>0.0450859386953639</v>
      </c>
      <c r="M52" s="19">
        <f>'3. データシート'!M52/'3. データシート'!M$7</f>
        <v>0.04469922723369867</v>
      </c>
      <c r="N52" s="19">
        <f>'3. データシート'!N52/'3. データシート'!N$7</f>
        <v>0.046536039188243526</v>
      </c>
      <c r="O52" s="19">
        <f>'3. データシート'!O52/'3. データシート'!O$7</f>
        <v>0.04678806272129489</v>
      </c>
      <c r="P52" s="19">
        <f>'3. データシート'!P52/'3. データシート'!P$7</f>
        <v>0.04906661226155259</v>
      </c>
      <c r="Q52" s="19">
        <f>'3. データシート'!Q52/'3. データシート'!Q$7</f>
        <v>0.047080310486530365</v>
      </c>
      <c r="R52" s="19">
        <f>'3. データシート'!R52/'3. データシート'!R$7</f>
        <v>0.05460076045627377</v>
      </c>
      <c r="S52" s="19">
        <f>'3. データシート'!S52/'3. データシート'!S$7</f>
        <v>0.05143528450301359</v>
      </c>
      <c r="T52" s="19">
        <f>'3. データシート'!T52/'3. データシート'!T$7</f>
        <v>0.06154938146420604</v>
      </c>
      <c r="U52" s="24">
        <f>'3. データシート'!U52/'3. データシート'!U$7</f>
        <v>0.05561234921283991</v>
      </c>
      <c r="V52" s="23">
        <f>'3. データシート'!V52/'3. データシート'!V$7</f>
        <v>0.12716123843988741</v>
      </c>
      <c r="W52" s="19">
        <f>'3. データシート'!W52/'3. データシート'!W$7</f>
        <v>0.11776943373249442</v>
      </c>
      <c r="X52" s="19">
        <f>'3. データシート'!X52/'3. データシート'!X$7</f>
        <v>0.06680282953073628</v>
      </c>
      <c r="Y52" s="290">
        <f>'3. データシート'!Y52/'3. データシート'!Y$7</f>
        <v>0.05939503205128205</v>
      </c>
      <c r="Z52" s="23">
        <f>'3. データシート'!Z52/'3. データシート'!Z$7</f>
        <v>0.13043259050115963</v>
      </c>
      <c r="AA52" s="291">
        <f>'3. データシート'!AA52/'3. データシート'!AA$7</f>
        <v>0.12451283089537886</v>
      </c>
      <c r="AB52" s="19">
        <f>'3. データシート'!AB52/'3. データシート'!AB$7</f>
        <v>0.070430241233524</v>
      </c>
      <c r="AC52" s="290">
        <f>'3. データシート'!AC52/'3. データシート'!AC$7</f>
        <v>0.071556261793624</v>
      </c>
      <c r="AD52" s="23">
        <f>'3. データシート'!AD52/'3. データシート'!AD$7</f>
        <v>0.039974337462369836</v>
      </c>
      <c r="AE52" s="291">
        <f>'3. データシート'!AE52/'3. データシート'!AE$7</f>
        <v>0.03994530715890224</v>
      </c>
      <c r="AF52" s="19">
        <f>'3. データシート'!AF52/'3. データシート'!AF$7</f>
        <v>0.04106897229318137</v>
      </c>
      <c r="AG52" s="290">
        <f>'3. データシート'!AG52/'3. データシート'!AG$7</f>
        <v>0.04011503217001365</v>
      </c>
      <c r="AH52" s="23">
        <f>'3. データシート'!AH52/'3. データシート'!AH$7</f>
        <v>0.04068080082640563</v>
      </c>
      <c r="AI52" s="291">
        <f>'3. データシート'!AI52/'3. データシート'!AI$7</f>
        <v>0.04016798418972332</v>
      </c>
      <c r="AJ52" s="19">
        <f>'3. データシート'!AJ52/'3. データシート'!AJ$7</f>
        <v>0.04043431266581507</v>
      </c>
      <c r="AK52" s="290">
        <f>'3. データシート'!AK52/'3. データシート'!AK$7</f>
        <v>0.03967908752597748</v>
      </c>
      <c r="AL52" s="23">
        <f>'3. データシート'!AL52/'3. データシート'!AL$7</f>
        <v>0.04034085311791942</v>
      </c>
      <c r="AM52" s="291">
        <f>'3. データシート'!AM52/'3. データシート'!AM$7</f>
        <v>0.04034343138689692</v>
      </c>
      <c r="AN52" s="19">
        <f>'3. データシート'!AN52/'3. データシート'!AN$7</f>
        <v>0.03987596298270265</v>
      </c>
      <c r="AO52" s="290">
        <f>'3. データシート'!AO52/'3. データシート'!AO$7</f>
        <v>0.039628721204251434</v>
      </c>
      <c r="AP52" s="23">
        <f>'3. データシート'!AP52/'3. データシート'!AP$7</f>
        <v>0.03953069470814469</v>
      </c>
      <c r="AQ52" s="19">
        <f>'3. データシート'!AQ52/'3. データシート'!AQ$7</f>
        <v>0.04068112670527039</v>
      </c>
      <c r="AR52" s="19">
        <f>'3. データシート'!AR52/'3. データシート'!AR$7</f>
        <v>0.03945830085736555</v>
      </c>
      <c r="AS52" s="290">
        <f>'3. データシート'!AS52/'3. データシート'!AS$7</f>
        <v>0.04010462074978204</v>
      </c>
      <c r="AT52" s="23">
        <f>'3. データシート'!AT52/'3. データシート'!AT$7</f>
        <v>0.04022932183457468</v>
      </c>
      <c r="AU52" s="291">
        <f>'3. データシート'!AU52/'3. データシート'!AU$7</f>
        <v>0.04088779284833539</v>
      </c>
      <c r="AV52" s="19">
        <f>'3. データシート'!AV52/'3. データシート'!AV$7</f>
        <v>0.03977716966379984</v>
      </c>
      <c r="AW52" s="290">
        <f>'3. データシート'!AW52/'3. データシート'!AW$7</f>
        <v>0.04096953044502232</v>
      </c>
      <c r="AX52" s="23">
        <f>'3. データシート'!AX52/'3. データシート'!AX$7</f>
        <v>0.039962504316937195</v>
      </c>
      <c r="AY52" s="291">
        <f>'3. データシート'!AY52/'3. データシート'!AY$7</f>
        <v>0.040986829172400235</v>
      </c>
      <c r="AZ52" s="19">
        <f>'3. データシート'!AZ52/'3. データシート'!AZ$7</f>
        <v>0.04019728729963008</v>
      </c>
      <c r="BA52" s="290">
        <f>'3. データシート'!BA52/'3. データシート'!BA$7</f>
        <v>0.04145591589804622</v>
      </c>
      <c r="BB52" s="23">
        <f>'3. データシート'!BB52/'3. データシート'!BB$7</f>
        <v>0.04073390836117066</v>
      </c>
      <c r="BC52" s="291">
        <f>'3. データシート'!BC52/'3. データシート'!BC$7</f>
        <v>0.04039501761699171</v>
      </c>
      <c r="BD52" s="19">
        <f>'3. データシート'!BD52/'3. データシート'!BD$7</f>
        <v>0.040878311093407685</v>
      </c>
      <c r="BE52" s="290">
        <f>'3. データシート'!BE52/'3. データシート'!BE$7</f>
        <v>0.041796353935082256</v>
      </c>
      <c r="BF52" s="23">
        <f>'3. データシート'!BF52/'3. データシート'!BF$7</f>
        <v>0.040627191664161906</v>
      </c>
      <c r="BG52" s="291">
        <f>'3. データシート'!BG52/'3. データシート'!BG$7</f>
        <v>0.040819392968045674</v>
      </c>
      <c r="BH52" s="19">
        <f>'3. データシート'!BH52/'3. データシート'!BH$7</f>
        <v>0.04645673245944453</v>
      </c>
      <c r="BI52" s="290">
        <f>'3. データシート'!BI52/'3. データシート'!BI$7</f>
        <v>0.0416981798013412</v>
      </c>
    </row>
    <row r="53" spans="1:61" ht="13.5">
      <c r="A53" s="6">
        <v>92</v>
      </c>
      <c r="B53" s="17">
        <f>'3. データシート'!B53/'3. データシート'!B$7</f>
        <v>0.0416771657511465</v>
      </c>
      <c r="C53" s="19">
        <f>'3. データシート'!C53/'3. データシート'!C$7</f>
        <v>0.04104666464217026</v>
      </c>
      <c r="D53" s="18">
        <f>'3. データシート'!D53/'3. データシート'!D$7</f>
        <v>0.04171329738528843</v>
      </c>
      <c r="E53" s="11">
        <f>'3. データシート'!E53/'3. データシート'!E$7</f>
        <v>0.04173477727829996</v>
      </c>
      <c r="F53" s="23">
        <f>'3. データシート'!F53/'3. データシート'!F$7</f>
        <v>0.04269401778496362</v>
      </c>
      <c r="G53" s="19">
        <f>'3. データシート'!G53/'3. データシート'!G$7</f>
        <v>0.04248877226623606</v>
      </c>
      <c r="H53" s="19">
        <f>'3. データシート'!H53/'3. データシート'!H$7</f>
        <v>0.043531140728728525</v>
      </c>
      <c r="I53" s="19">
        <f>'3. データシート'!I53/'3. データシート'!I$7</f>
        <v>0.04263722908648977</v>
      </c>
      <c r="J53" s="19">
        <f>'3. データシート'!J53/'3. データシート'!J$7</f>
        <v>0.043765441435990524</v>
      </c>
      <c r="K53" s="19">
        <f>'3. データシート'!K53/'3. データシート'!K$7</f>
        <v>0.043531388422178095</v>
      </c>
      <c r="L53" s="19">
        <f>'3. データシート'!L53/'3. データシート'!L$7</f>
        <v>0.04483092772989238</v>
      </c>
      <c r="M53" s="19">
        <f>'3. データシート'!M53/'3. データシート'!M$7</f>
        <v>0.04419415121975857</v>
      </c>
      <c r="N53" s="19">
        <f>'3. データシート'!N53/'3. データシート'!N$7</f>
        <v>0.04558632410276917</v>
      </c>
      <c r="O53" s="19">
        <f>'3. データシート'!O53/'3. データシート'!O$7</f>
        <v>0.045371775417298935</v>
      </c>
      <c r="P53" s="19">
        <f>'3. データシート'!P53/'3. データシート'!P$7</f>
        <v>0.04763847801693359</v>
      </c>
      <c r="Q53" s="19">
        <f>'3. データシート'!Q53/'3. データシート'!Q$7</f>
        <v>0.045913449343006445</v>
      </c>
      <c r="R53" s="19">
        <f>'3. データシート'!R53/'3. データシート'!R$7</f>
        <v>0.050849176172370086</v>
      </c>
      <c r="S53" s="19">
        <f>'3. データシート'!S53/'3. データシート'!S$7</f>
        <v>0.048268464603125956</v>
      </c>
      <c r="T53" s="19">
        <f>'3. データシート'!T53/'3. データシート'!T$7</f>
        <v>0.05607381869803285</v>
      </c>
      <c r="U53" s="24">
        <f>'3. データシート'!U53/'3. データシート'!U$7</f>
        <v>0.051778777346145985</v>
      </c>
      <c r="V53" s="252">
        <f>'3. データシート'!V53/'3. データシート'!V$7</f>
        <v>0.12047647768395657</v>
      </c>
      <c r="W53" s="253">
        <f>'3. データシート'!W53/'3. データシート'!W$7</f>
        <v>0.11097016440024356</v>
      </c>
      <c r="X53" s="18">
        <f>'3. データシート'!X53/'3. データシート'!X$7</f>
        <v>0.06296702201853144</v>
      </c>
      <c r="Y53" s="11">
        <f>'3. データシート'!Y53/'3. データシート'!Y$7</f>
        <v>0.05689102564102564</v>
      </c>
      <c r="Z53" s="252">
        <f>'3. データシート'!Z53/'3. データシート'!Z$7</f>
        <v>0.12448321064838157</v>
      </c>
      <c r="AA53" s="253">
        <f>'3. データシート'!AA53/'3. データシート'!AA$7</f>
        <v>0.11859087918206206</v>
      </c>
      <c r="AB53" s="18">
        <f>'3. データシート'!AB53/'3. データシート'!AB$7</f>
        <v>0.0664511315593136</v>
      </c>
      <c r="AC53" s="11">
        <f>'3. データシート'!AC53/'3. データシート'!AC$7</f>
        <v>0.06812990366471347</v>
      </c>
      <c r="AD53" s="252">
        <f>'3. データシート'!AD53/'3. データシート'!AD$7</f>
        <v>0.040073039530178156</v>
      </c>
      <c r="AE53" s="253">
        <f>'3. データシート'!AE53/'3. データシート'!AE$7</f>
        <v>0.03989647426506495</v>
      </c>
      <c r="AF53" s="18">
        <f>'3. データシート'!AF53/'3. データシート'!AF$7</f>
        <v>0.040725093338573395</v>
      </c>
      <c r="AG53" s="11">
        <f>'3. データシート'!AG53/'3. データシート'!AG$7</f>
        <v>0.04035874439461883</v>
      </c>
      <c r="AH53" s="252">
        <f>'3. データシート'!AH53/'3. データシート'!AH$7</f>
        <v>0.0405332283929362</v>
      </c>
      <c r="AI53" s="253">
        <f>'3. データシート'!AI53/'3. データシート'!AI$7</f>
        <v>0.04011857707509881</v>
      </c>
      <c r="AJ53" s="18">
        <f>'3. データシート'!AJ53/'3. データシート'!AJ$7</f>
        <v>0.0401395303134519</v>
      </c>
      <c r="AK53" s="11">
        <f>'3. データシート'!AK53/'3. データシート'!AK$7</f>
        <v>0.03948576675849403</v>
      </c>
      <c r="AL53" s="252">
        <f>'3. データシート'!AL53/'3. データシート'!AL$7</f>
        <v>0.04043936557974584</v>
      </c>
      <c r="AM53" s="253">
        <f>'3. データシート'!AM53/'3. データシート'!AM$7</f>
        <v>0.03985560271232743</v>
      </c>
      <c r="AN53" s="18">
        <f>'3. データシート'!AN53/'3. データシート'!AN$7</f>
        <v>0.039682155143175545</v>
      </c>
      <c r="AO53" s="11">
        <f>'3. データシート'!AO53/'3. データシート'!AO$7</f>
        <v>0.039580628095993844</v>
      </c>
      <c r="AP53" s="252">
        <f>'3. データシート'!AP53/'3. データシート'!AP$7</f>
        <v>0.03977411031595346</v>
      </c>
      <c r="AQ53" s="253">
        <f>'3. データシート'!AQ53/'3. データシート'!AQ$7</f>
        <v>0.040533909117675924</v>
      </c>
      <c r="AR53" s="18">
        <f>'3. データシート'!AR53/'3. データシート'!AR$7</f>
        <v>0.039507014809041306</v>
      </c>
      <c r="AS53" s="11">
        <f>'3. データシート'!AS53/'3. データシート'!AS$7</f>
        <v>0.04010462074978204</v>
      </c>
      <c r="AT53" s="252">
        <f>'3. データシート'!AT53/'3. データシート'!AT$7</f>
        <v>0.04022932183457468</v>
      </c>
      <c r="AU53" s="253">
        <f>'3. データシート'!AU53/'3. データシート'!AU$7</f>
        <v>0.040443896424167694</v>
      </c>
      <c r="AV53" s="18">
        <f>'3. データシート'!AV53/'3. データシート'!AV$7</f>
        <v>0.03977716966379984</v>
      </c>
      <c r="AW53" s="11">
        <f>'3. データシート'!AW53/'3. データシート'!AW$7</f>
        <v>0.040920465139100144</v>
      </c>
      <c r="AX53" s="252">
        <f>'3. データシート'!AX53/'3. データシート'!AX$7</f>
        <v>0.03981449504168928</v>
      </c>
      <c r="AY53" s="253">
        <f>'3. データシート'!AY53/'3. データシート'!AY$7</f>
        <v>0.040839394535089446</v>
      </c>
      <c r="AZ53" s="18">
        <f>'3. データシート'!AZ53/'3. データシート'!AZ$7</f>
        <v>0.04004932182490752</v>
      </c>
      <c r="BA53" s="11">
        <f>'3. データシート'!BA53/'3. データシート'!BA$7</f>
        <v>0.04165426956263017</v>
      </c>
      <c r="BB53" s="252">
        <f>'3. データシート'!BB53/'3. データシート'!BB$7</f>
        <v>0.040634192551229</v>
      </c>
      <c r="BC53" s="253">
        <f>'3. データシート'!BC53/'3. データシート'!BC$7</f>
        <v>0.04029576695945611</v>
      </c>
      <c r="BD53" s="18">
        <f>'3. データシート'!BD53/'3. データシート'!BD$7</f>
        <v>0.04062935670185222</v>
      </c>
      <c r="BE53" s="11">
        <f>'3. データシート'!BE53/'3. データシート'!BE$7</f>
        <v>0.041499925892989474</v>
      </c>
      <c r="BF53" s="252">
        <f>'3. データシート'!BF53/'3. データシート'!BF$7</f>
        <v>0.04077747720669272</v>
      </c>
      <c r="BG53" s="253">
        <f>'3. データシート'!BG53/'3. データシート'!BG$7</f>
        <v>0.04086947811279175</v>
      </c>
      <c r="BH53" s="18">
        <f>'3. データシート'!BH53/'3. データシート'!BH$7</f>
        <v>0.04555270955753101</v>
      </c>
      <c r="BI53" s="11">
        <f>'3. データシート'!BI53/'3. データシート'!BI$7</f>
        <v>0.041345232692986435</v>
      </c>
    </row>
    <row r="54" spans="1:61" ht="13.5">
      <c r="A54" s="6">
        <v>94</v>
      </c>
      <c r="B54" s="17">
        <f>'3. データシート'!B54/'3. データシート'!B$7</f>
        <v>0.0417275613566497</v>
      </c>
      <c r="C54" s="19">
        <f>'3. データシート'!C54/'3. データシート'!C$7</f>
        <v>0.040945439821844315</v>
      </c>
      <c r="D54" s="18">
        <f>'3. データシート'!D54/'3. データシート'!D$7</f>
        <v>0.04176416726014854</v>
      </c>
      <c r="E54" s="11">
        <f>'3. データシート'!E54/'3. データシート'!E$7</f>
        <v>0.04163261136085002</v>
      </c>
      <c r="F54" s="23">
        <f>'3. データシート'!F54/'3. データシート'!F$7</f>
        <v>0.042289814066289406</v>
      </c>
      <c r="G54" s="19">
        <f>'3. データシート'!G54/'3. データシート'!G$7</f>
        <v>0.042387848816672555</v>
      </c>
      <c r="H54" s="19">
        <f>'3. データシート'!H54/'3. データシート'!H$7</f>
        <v>0.043227081538539505</v>
      </c>
      <c r="I54" s="19">
        <f>'3. データシート'!I54/'3. データシート'!I$7</f>
        <v>0.04223212477212882</v>
      </c>
      <c r="J54" s="19">
        <f>'3. データシート'!J54/'3. データシート'!J$7</f>
        <v>0.04310996823476025</v>
      </c>
      <c r="K54" s="19">
        <f>'3. データシート'!K54/'3. データシート'!K$7</f>
        <v>0.0431749910900667</v>
      </c>
      <c r="L54" s="19">
        <f>'3. データシート'!L54/'3. データシート'!L$7</f>
        <v>0.04447391237823226</v>
      </c>
      <c r="M54" s="19">
        <f>'3. データシート'!M54/'3. データシート'!M$7</f>
        <v>0.04373958280721248</v>
      </c>
      <c r="N54" s="19">
        <f>'3. データシート'!N54/'3. データシート'!N$7</f>
        <v>0.04423672898130561</v>
      </c>
      <c r="O54" s="19">
        <f>'3. データシート'!O54/'3. データシート'!O$7</f>
        <v>0.04481537683358624</v>
      </c>
      <c r="P54" s="19">
        <f>'3. データシート'!P54/'3. データシート'!P$7</f>
        <v>0.04656737733346935</v>
      </c>
      <c r="Q54" s="19">
        <f>'3. データシート'!Q54/'3. データシート'!Q$7</f>
        <v>0.045050986758662676</v>
      </c>
      <c r="R54" s="19">
        <f>'3. データシート'!R54/'3. データシート'!R$7</f>
        <v>0.04841571609632446</v>
      </c>
      <c r="S54" s="19">
        <f>'3. データシート'!S54/'3. データシート'!S$7</f>
        <v>0.046429665951578304</v>
      </c>
      <c r="T54" s="19">
        <f>'3. データシート'!T54/'3. データシート'!T$7</f>
        <v>0.05277834110728047</v>
      </c>
      <c r="U54" s="24">
        <f>'3. データシート'!U54/'3. データシート'!U$7</f>
        <v>0.04927417705990595</v>
      </c>
      <c r="V54" s="23">
        <f>'3. データシート'!V54/'3. データシート'!V$7</f>
        <v>0.11434459187776437</v>
      </c>
      <c r="W54" s="291">
        <f>'3. データシート'!W54/'3. データシート'!W$7</f>
        <v>0.1057438603612746</v>
      </c>
      <c r="X54" s="19">
        <f>'3. データシート'!X54/'3. データシート'!X$7</f>
        <v>0.06037660655574375</v>
      </c>
      <c r="Y54" s="290">
        <f>'3. データシート'!Y54/'3. データシート'!Y$7</f>
        <v>0.05438701923076923</v>
      </c>
      <c r="Z54" s="23">
        <f>'3. データシート'!Z54/'3. データシート'!Z$7</f>
        <v>0.118332156902289</v>
      </c>
      <c r="AA54" s="291">
        <f>'3. データシート'!AA54/'3. データシート'!AA$7</f>
        <v>0.11216277774965835</v>
      </c>
      <c r="AB54" s="19">
        <f>'3. データシート'!AB54/'3. データシート'!AB$7</f>
        <v>0.06306888833623477</v>
      </c>
      <c r="AC54" s="290">
        <f>'3. データシート'!AC54/'3. データシート'!AC$7</f>
        <v>0.06460423080742875</v>
      </c>
      <c r="AD54" s="23">
        <f>'3. データシート'!AD54/'3. データシート'!AD$7</f>
        <v>0.039727582292849034</v>
      </c>
      <c r="AE54" s="291">
        <f>'3. データシート'!AE54/'3. データシート'!AE$7</f>
        <v>0.03994530715890224</v>
      </c>
      <c r="AF54" s="19">
        <f>'3. データシート'!AF54/'3. データシート'!AF$7</f>
        <v>0.0405777166437414</v>
      </c>
      <c r="AG54" s="290">
        <f>'3. データシート'!AG54/'3. データシート'!AG$7</f>
        <v>0.04006628972509261</v>
      </c>
      <c r="AH54" s="23">
        <f>'3. データシート'!AH54/'3. データシート'!AH$7</f>
        <v>0.04038565595946677</v>
      </c>
      <c r="AI54" s="291">
        <f>'3. データシート'!AI54/'3. データシート'!AI$7</f>
        <v>0.04021739130434782</v>
      </c>
      <c r="AJ54" s="19">
        <f>'3. データシート'!AJ54/'3. データシート'!AJ$7</f>
        <v>0.04018866070551243</v>
      </c>
      <c r="AK54" s="290">
        <f>'3. データシート'!AK54/'3. データシート'!AK$7</f>
        <v>0.039389106374752306</v>
      </c>
      <c r="AL54" s="23">
        <f>'3. データシート'!AL54/'3. データシート'!AL$7</f>
        <v>0.040291596887006204</v>
      </c>
      <c r="AM54" s="291">
        <f>'3. データシート'!AM54/'3. データシート'!AM$7</f>
        <v>0.040050734182155226</v>
      </c>
      <c r="AN54" s="19">
        <f>'3. データシート'!AN54/'3. データシート'!AN$7</f>
        <v>0.039585251223411985</v>
      </c>
      <c r="AO54" s="290">
        <f>'3. データシート'!AO54/'3. データシート'!AO$7</f>
        <v>0.03943634877122108</v>
      </c>
      <c r="AP54" s="23">
        <f>'3. データシート'!AP54/'3. データシート'!AP$7</f>
        <v>0.03943332846502118</v>
      </c>
      <c r="AQ54" s="19">
        <f>'3. データシート'!AQ54/'3. データシート'!AQ$7</f>
        <v>0.040435764059279615</v>
      </c>
      <c r="AR54" s="19">
        <f>'3. データシート'!AR54/'3. データシート'!AR$7</f>
        <v>0.03940958690568979</v>
      </c>
      <c r="AS54" s="290">
        <f>'3. データシート'!AS54/'3. データシート'!AS$7</f>
        <v>0.03995931415286254</v>
      </c>
      <c r="AT54" s="23">
        <f>'3. データシート'!AT54/'3. データシート'!AT$7</f>
        <v>0.04032732261858095</v>
      </c>
      <c r="AU54" s="291">
        <f>'3. データシート'!AU54/'3. データシート'!AU$7</f>
        <v>0.040690505548705305</v>
      </c>
      <c r="AV54" s="19">
        <f>'3. データシート'!AV54/'3. データシート'!AV$7</f>
        <v>0.03977716966379984</v>
      </c>
      <c r="AW54" s="290">
        <f>'3. データシート'!AW54/'3. データシート'!AW$7</f>
        <v>0.040920465139100144</v>
      </c>
      <c r="AX54" s="23">
        <f>'3. データシート'!AX54/'3. データシート'!AX$7</f>
        <v>0.039913167891854555</v>
      </c>
      <c r="AY54" s="291">
        <f>'3. データシート'!AY54/'3. データシート'!AY$7</f>
        <v>0.040839394535089446</v>
      </c>
      <c r="AZ54" s="19">
        <f>'3. データシート'!AZ54/'3. データシート'!AZ$7</f>
        <v>0.040098643649815045</v>
      </c>
      <c r="BA54" s="290">
        <f>'3. データシート'!BA54/'3. データシート'!BA$7</f>
        <v>0.04160468114648418</v>
      </c>
      <c r="BB54" s="23">
        <f>'3. データシート'!BB54/'3. データシート'!BB$7</f>
        <v>0.040634192551229</v>
      </c>
      <c r="BC54" s="291">
        <f>'3. データシート'!BC54/'3. データシート'!BC$7</f>
        <v>0.04039501761699171</v>
      </c>
      <c r="BD54" s="19">
        <f>'3. データシート'!BD54/'3. データシート'!BD$7</f>
        <v>0.04072893845847441</v>
      </c>
      <c r="BE54" s="290">
        <f>'3. データシート'!BE54/'3. データシート'!BE$7</f>
        <v>0.041598735240353735</v>
      </c>
      <c r="BF54" s="23">
        <f>'3. データシート'!BF54/'3. データシート'!BF$7</f>
        <v>0.04087766756837992</v>
      </c>
      <c r="BG54" s="291">
        <f>'3. データシート'!BG54/'3. データシート'!BG$7</f>
        <v>0.04091956325753782</v>
      </c>
      <c r="BH54" s="19">
        <f>'3. データシート'!BH54/'3. データシート'!BH$7</f>
        <v>0.044246898699211494</v>
      </c>
      <c r="BI54" s="290">
        <f>'3. データシート'!BI54/'3. データシート'!BI$7</f>
        <v>0.04119396964654868</v>
      </c>
    </row>
    <row r="55" spans="1:61" ht="13.5">
      <c r="A55" s="6">
        <v>96</v>
      </c>
      <c r="B55" s="17">
        <f>'3. データシート'!B55/'3. データシート'!B$7</f>
        <v>0.0415259789346369</v>
      </c>
      <c r="C55" s="19">
        <f>'3. データシート'!C55/'3. データシート'!C$7</f>
        <v>0.040945439821844315</v>
      </c>
      <c r="D55" s="18">
        <f>'3. データシート'!D55/'3. データシート'!D$7</f>
        <v>0.04176416726014854</v>
      </c>
      <c r="E55" s="11">
        <f>'3. データシート'!E55/'3. データシート'!E$7</f>
        <v>0.04173477727829996</v>
      </c>
      <c r="F55" s="23">
        <f>'3. データシート'!F55/'3. データシート'!F$7</f>
        <v>0.04213823767178658</v>
      </c>
      <c r="G55" s="19">
        <f>'3. データシート'!G55/'3. データシート'!G$7</f>
        <v>0.04218600191754554</v>
      </c>
      <c r="H55" s="19">
        <f>'3. データシート'!H55/'3. データシート'!H$7</f>
        <v>0.04287234581665231</v>
      </c>
      <c r="I55" s="19">
        <f>'3. データシート'!I55/'3. データシート'!I$7</f>
        <v>0.041725744379177636</v>
      </c>
      <c r="J55" s="19">
        <f>'3. データシート'!J55/'3. データシート'!J$7</f>
        <v>0.042807442141884734</v>
      </c>
      <c r="K55" s="19">
        <f>'3. データシート'!K55/'3. データシート'!K$7</f>
        <v>0.042767679853367956</v>
      </c>
      <c r="L55" s="19">
        <f>'3. データシート'!L55/'3. データシート'!L$7</f>
        <v>0.04365787728872342</v>
      </c>
      <c r="M55" s="19">
        <f>'3. データシート'!M55/'3. データシート'!M$7</f>
        <v>0.043588060003030456</v>
      </c>
      <c r="N55" s="19">
        <f>'3. データシート'!N55/'3. データシート'!N$7</f>
        <v>0.043636908927321805</v>
      </c>
      <c r="O55" s="19">
        <f>'3. データシート'!O55/'3. データシート'!O$7</f>
        <v>0.04385432473444613</v>
      </c>
      <c r="P55" s="19">
        <f>'3. データシート'!P55/'3. データシート'!P$7</f>
        <v>0.04534326226665306</v>
      </c>
      <c r="Q55" s="19">
        <f>'3. データシート'!Q55/'3. データシート'!Q$7</f>
        <v>0.04444218964030237</v>
      </c>
      <c r="R55" s="19">
        <f>'3. データシート'!R55/'3. データシート'!R$7</f>
        <v>0.046286438529784535</v>
      </c>
      <c r="S55" s="19">
        <f>'3. データシート'!S55/'3. データシート'!S$7</f>
        <v>0.04499948922259679</v>
      </c>
      <c r="T55" s="19">
        <f>'3. データシート'!T55/'3. データシート'!T$7</f>
        <v>0.04973636179273981</v>
      </c>
      <c r="U55" s="24">
        <f>'3. データシート'!U55/'3. データシート'!U$7</f>
        <v>0.047382948272336946</v>
      </c>
      <c r="V55" s="252">
        <f>'3. データシート'!V55/'3. データシート'!V$7</f>
        <v>0.10750904704463209</v>
      </c>
      <c r="W55" s="253">
        <f>'3. データシート'!W55/'3. データシート'!W$7</f>
        <v>0.09985792571544551</v>
      </c>
      <c r="X55" s="18">
        <f>'3. データシート'!X55/'3. データシート'!X$7</f>
        <v>0.05768655972900269</v>
      </c>
      <c r="Y55" s="11">
        <f>'3. データシート'!Y55/'3. データシート'!Y$7</f>
        <v>0.05223357371794872</v>
      </c>
      <c r="Z55" s="252">
        <f>'3. データシート'!Z55/'3. データシート'!Z$7</f>
        <v>0.11258445094282545</v>
      </c>
      <c r="AA55" s="253">
        <f>'3. データシート'!AA55/'3. データシート'!AA$7</f>
        <v>0.10710128055878929</v>
      </c>
      <c r="AB55" s="18">
        <f>'3. データシート'!AB55/'3. データシート'!AB$7</f>
        <v>0.06048246704799801</v>
      </c>
      <c r="AC55" s="11">
        <f>'3. データシート'!AC55/'3. データシート'!AC$7</f>
        <v>0.06147581686364088</v>
      </c>
      <c r="AD55" s="252">
        <f>'3. データシート'!AD55/'3. データシート'!AD$7</f>
        <v>0.03957952919113655</v>
      </c>
      <c r="AE55" s="253">
        <f>'3. データシート'!AE55/'3. データシート'!AE$7</f>
        <v>0.039994140052739525</v>
      </c>
      <c r="AF55" s="18">
        <f>'3. データシート'!AF55/'3. データシート'!AF$7</f>
        <v>0.040872470033405384</v>
      </c>
      <c r="AG55" s="11">
        <f>'3. データシート'!AG55/'3. データシート'!AG$7</f>
        <v>0.040163774614934686</v>
      </c>
      <c r="AH55" s="252">
        <f>'3. データシート'!AH55/'3. データシート'!AH$7</f>
        <v>0.04028727433715382</v>
      </c>
      <c r="AI55" s="253">
        <f>'3. データシート'!AI55/'3. データシート'!AI$7</f>
        <v>0.040266798418972335</v>
      </c>
      <c r="AJ55" s="18">
        <f>'3. データシート'!AJ55/'3. データシート'!AJ$7</f>
        <v>0.04004126952933085</v>
      </c>
      <c r="AK55" s="11">
        <f>'3. データシート'!AK55/'3. データシート'!AK$7</f>
        <v>0.03934077618288145</v>
      </c>
      <c r="AL55" s="252">
        <f>'3. データシート'!AL55/'3. データシート'!AL$7</f>
        <v>0.040242340656092994</v>
      </c>
      <c r="AM55" s="253">
        <f>'3. データシート'!AM55/'3. データシート'!AM$7</f>
        <v>0.04009951704961218</v>
      </c>
      <c r="AN55" s="18">
        <f>'3. データシート'!AN55/'3. データシート'!AN$7</f>
        <v>0.0397790590629391</v>
      </c>
      <c r="AO55" s="11">
        <f>'3. データシート'!AO55/'3. データシート'!AO$7</f>
        <v>0.039532534987736255</v>
      </c>
      <c r="AP55" s="252">
        <f>'3. データシート'!AP55/'3. データシート'!AP$7</f>
        <v>0.03977411031595346</v>
      </c>
      <c r="AQ55" s="253">
        <f>'3. データシート'!AQ55/'3. データシート'!AQ$7</f>
        <v>0.040337619000883305</v>
      </c>
      <c r="AR55" s="18">
        <f>'3. データシート'!AR55/'3. データシート'!AR$7</f>
        <v>0.03945830085736555</v>
      </c>
      <c r="AS55" s="11">
        <f>'3. データシート'!AS55/'3. データシート'!AS$7</f>
        <v>0.03976557202363654</v>
      </c>
      <c r="AT55" s="252">
        <f>'3. データシート'!AT55/'3. データシート'!AT$7</f>
        <v>0.0401313210505684</v>
      </c>
      <c r="AU55" s="253">
        <f>'3. データシート'!AU55/'3. データシート'!AU$7</f>
        <v>0.040493218249075216</v>
      </c>
      <c r="AV55" s="18">
        <f>'3. データシート'!AV55/'3. データシート'!AV$7</f>
        <v>0.03972830336200157</v>
      </c>
      <c r="AW55" s="11">
        <f>'3. データシート'!AW55/'3. データシート'!AW$7</f>
        <v>0.04096953044502232</v>
      </c>
      <c r="AX55" s="252">
        <f>'3. データシート'!AX55/'3. データシート'!AX$7</f>
        <v>0.03961714934135872</v>
      </c>
      <c r="AY55" s="253">
        <f>'3. データシート'!AY55/'3. データシート'!AY$7</f>
        <v>0.04088853941419304</v>
      </c>
      <c r="AZ55" s="18">
        <f>'3. データシート'!AZ55/'3. データシート'!AZ$7</f>
        <v>0.040246609124537605</v>
      </c>
      <c r="BA55" s="11">
        <f>'3. データシート'!BA55/'3. データシート'!BA$7</f>
        <v>0.04135673906575424</v>
      </c>
      <c r="BB55" s="252">
        <f>'3. データシート'!BB55/'3. データシート'!BB$7</f>
        <v>0.040634192551229</v>
      </c>
      <c r="BC55" s="253">
        <f>'3. データシート'!BC55/'3. データシート'!BC$7</f>
        <v>0.04009726564438489</v>
      </c>
      <c r="BD55" s="18">
        <f>'3. データシート'!BD55/'3. データシート'!BD$7</f>
        <v>0.04052977494523003</v>
      </c>
      <c r="BE55" s="11">
        <f>'3. データシート'!BE55/'3. データシート'!BE$7</f>
        <v>0.04130230719826095</v>
      </c>
      <c r="BF55" s="252">
        <f>'3. データシート'!BF55/'3. データシート'!BF$7</f>
        <v>0.0405770964833183</v>
      </c>
      <c r="BG55" s="253">
        <f>'3. データシート'!BG55/'3. データシート'!BG$7</f>
        <v>0.04071922267855354</v>
      </c>
      <c r="BH55" s="18">
        <f>'3. データシート'!BH55/'3. データシート'!BH$7</f>
        <v>0.04354376977550098</v>
      </c>
      <c r="BI55" s="11">
        <f>'3. データシート'!BI55/'3. データシート'!BI$7</f>
        <v>0.04119396964654868</v>
      </c>
    </row>
    <row r="56" spans="1:61" ht="13.5">
      <c r="A56" s="6">
        <v>98</v>
      </c>
      <c r="B56" s="17">
        <f>'3. データシート'!B56/'3. データシート'!B$7</f>
        <v>0.0414755833291337</v>
      </c>
      <c r="C56" s="19">
        <f>'3. データシート'!C56/'3. データシート'!C$7</f>
        <v>0.04089482741168134</v>
      </c>
      <c r="D56" s="18">
        <f>'3. データシート'!D56/'3. データシート'!D$7</f>
        <v>0.041611557635568217</v>
      </c>
      <c r="E56" s="11">
        <f>'3. データシート'!E56/'3. データシート'!E$7</f>
        <v>0.04178586023702493</v>
      </c>
      <c r="F56" s="23">
        <f>'3. データシート'!F56/'3. データシート'!F$7</f>
        <v>0.04203718674211803</v>
      </c>
      <c r="G56" s="19">
        <f>'3. データシート'!G56/'3. データシート'!G$7</f>
        <v>0.04163092294494626</v>
      </c>
      <c r="H56" s="19">
        <f>'3. データシート'!H56/'3. データシート'!H$7</f>
        <v>0.042720316221557794</v>
      </c>
      <c r="I56" s="19">
        <f>'3. データシート'!I56/'3. データシート'!I$7</f>
        <v>0.04182702045776788</v>
      </c>
      <c r="J56" s="19">
        <f>'3. データシート'!J56/'3. データシート'!J$7</f>
        <v>0.042555337064488476</v>
      </c>
      <c r="K56" s="19">
        <f>'3. データシート'!K56/'3. データシート'!K$7</f>
        <v>0.04236036861666921</v>
      </c>
      <c r="L56" s="19">
        <f>'3. データシート'!L56/'3. データシート'!L$7</f>
        <v>0.04370887948181772</v>
      </c>
      <c r="M56" s="19">
        <f>'3. データシート'!M56/'3. データシート'!M$7</f>
        <v>0.043133491590484366</v>
      </c>
      <c r="N56" s="19">
        <f>'3. データシート'!N56/'3. データシート'!N$7</f>
        <v>0.042787163850844745</v>
      </c>
      <c r="O56" s="19">
        <f>'3. データシート'!O56/'3. データシート'!O$7</f>
        <v>0.04319676277187658</v>
      </c>
      <c r="P56" s="19">
        <f>'3. データシート'!P56/'3. データシート'!P$7</f>
        <v>0.044782209527695606</v>
      </c>
      <c r="Q56" s="19">
        <f>'3. データシート'!Q56/'3. データシート'!Q$7</f>
        <v>0.044137791081122216</v>
      </c>
      <c r="R56" s="19">
        <f>'3. データシート'!R56/'3. データシート'!R$7</f>
        <v>0.044664131812420786</v>
      </c>
      <c r="S56" s="19">
        <f>'3. データシート'!S56/'3. データシート'!S$7</f>
        <v>0.04413116763714373</v>
      </c>
      <c r="T56" s="19">
        <f>'3. データシート'!T56/'3. データシート'!T$7</f>
        <v>0.047454877306834314</v>
      </c>
      <c r="U56" s="24">
        <f>'3. データシート'!U56/'3. データシート'!U$7</f>
        <v>0.045849519525659375</v>
      </c>
      <c r="V56" s="23">
        <f>'3. データシート'!V56/'3. データシート'!V$7</f>
        <v>0.10253317249698432</v>
      </c>
      <c r="W56" s="291">
        <f>'3. データシート'!W56/'3. データシート'!W$7</f>
        <v>0.09483458494012584</v>
      </c>
      <c r="X56" s="19">
        <f>'3. データシート'!X56/'3. データシート'!X$7</f>
        <v>0.055494669722028496</v>
      </c>
      <c r="Y56" s="290">
        <f>'3. データシート'!Y56/'3. データシート'!Y$7</f>
        <v>0.05058092948717949</v>
      </c>
      <c r="Z56" s="23">
        <f>'3. データシート'!Z56/'3. データシート'!Z$7</f>
        <v>0.10713925582333367</v>
      </c>
      <c r="AA56" s="291">
        <f>'3. データシート'!AA56/'3. データシート'!AA$7</f>
        <v>0.10163486359265071</v>
      </c>
      <c r="AB56" s="19">
        <f>'3. データシート'!AB56/'3. データシート'!AB$7</f>
        <v>0.05754787366326784</v>
      </c>
      <c r="AC56" s="290">
        <f>'3. データシート'!AC56/'3. データシート'!AC$7</f>
        <v>0.05889363392591121</v>
      </c>
      <c r="AD56" s="23">
        <f>'3. データシート'!AD56/'3. データシート'!AD$7</f>
        <v>0.039678231258944874</v>
      </c>
      <c r="AE56" s="291">
        <f>'3. データシート'!AE56/'3. データシート'!AE$7</f>
        <v>0.03989647426506495</v>
      </c>
      <c r="AF56" s="19">
        <f>'3. データシート'!AF56/'3. データシート'!AF$7</f>
        <v>0.0405777166437414</v>
      </c>
      <c r="AG56" s="290">
        <f>'3. データシート'!AG56/'3. データシート'!AG$7</f>
        <v>0.04006628972509261</v>
      </c>
      <c r="AH56" s="23">
        <f>'3. データシート'!AH56/'3. データシート'!AH$7</f>
        <v>0.04013970190368439</v>
      </c>
      <c r="AI56" s="291">
        <f>'3. データシート'!AI56/'3. データシート'!AI$7</f>
        <v>0.03992094861660079</v>
      </c>
      <c r="AJ56" s="19">
        <f>'3. データシート'!AJ56/'3. データシート'!AJ$7</f>
        <v>0.04004126952933085</v>
      </c>
      <c r="AK56" s="290">
        <f>'3. データシート'!AK56/'3. データシート'!AK$7</f>
        <v>0.03934077618288145</v>
      </c>
      <c r="AL56" s="23">
        <f>'3. データシート'!AL56/'3. データシート'!AL$7</f>
        <v>0.040242340656092994</v>
      </c>
      <c r="AM56" s="291">
        <f>'3. データシート'!AM56/'3. データシート'!AM$7</f>
        <v>0.03985560271232743</v>
      </c>
      <c r="AN56" s="19">
        <f>'3. データシート'!AN56/'3. データシート'!AN$7</f>
        <v>0.03943989534376666</v>
      </c>
      <c r="AO56" s="290">
        <f>'3. データシート'!AO56/'3. データシート'!AO$7</f>
        <v>0.03929206944644832</v>
      </c>
      <c r="AP56" s="23">
        <f>'3. データシート'!AP56/'3. データシート'!AP$7</f>
        <v>0.03943332846502118</v>
      </c>
      <c r="AQ56" s="19">
        <f>'3. データシート'!AQ56/'3. データシート'!AQ$7</f>
        <v>0.040435764059279615</v>
      </c>
      <c r="AR56" s="19">
        <f>'3. データシート'!AR56/'3. データシート'!AR$7</f>
        <v>0.03940958690568979</v>
      </c>
      <c r="AS56" s="290">
        <f>'3. データシート'!AS56/'3. データシート'!AS$7</f>
        <v>0.03966870095902354</v>
      </c>
      <c r="AT56" s="23">
        <f>'3. データシート'!AT56/'3. データシート'!AT$7</f>
        <v>0.04008232065856527</v>
      </c>
      <c r="AU56" s="291">
        <f>'3. データシート'!AU56/'3. データシート'!AU$7</f>
        <v>0.04039457459926017</v>
      </c>
      <c r="AV56" s="19">
        <f>'3. データシート'!AV56/'3. データシート'!AV$7</f>
        <v>0.03958170445660673</v>
      </c>
      <c r="AW56" s="290">
        <f>'3. データシート'!AW56/'3. データシート'!AW$7</f>
        <v>0.040429812079878315</v>
      </c>
      <c r="AX56" s="23">
        <f>'3. データシート'!AX56/'3. データシート'!AX$7</f>
        <v>0.03941980364102817</v>
      </c>
      <c r="AY56" s="291">
        <f>'3. データシート'!AY56/'3. データシート'!AY$7</f>
        <v>0.04088853941419304</v>
      </c>
      <c r="AZ56" s="19">
        <f>'3. データシート'!AZ56/'3. データシート'!AZ$7</f>
        <v>0.04004932182490752</v>
      </c>
      <c r="BA56" s="290">
        <f>'3. データシート'!BA56/'3. データシート'!BA$7</f>
        <v>0.04145591589804622</v>
      </c>
      <c r="BB56" s="23">
        <f>'3. データシート'!BB56/'3. データシート'!BB$7</f>
        <v>0.040235329311462335</v>
      </c>
      <c r="BC56" s="291">
        <f>'3. データシート'!BC56/'3. データシート'!BC$7</f>
        <v>0.03984913900054588</v>
      </c>
      <c r="BD56" s="19">
        <f>'3. データシート'!BD56/'3. データシート'!BD$7</f>
        <v>0.04057956582354113</v>
      </c>
      <c r="BE56" s="290">
        <f>'3. データシート'!BE56/'3. データシート'!BE$7</f>
        <v>0.04145052121930735</v>
      </c>
      <c r="BF56" s="23">
        <f>'3. データシート'!BF56/'3. データシート'!BF$7</f>
        <v>0.04067728684500551</v>
      </c>
      <c r="BG56" s="291">
        <f>'3. データシート'!BG56/'3. データシート'!BG$7</f>
        <v>0.040969648402283884</v>
      </c>
      <c r="BH56" s="19">
        <f>'3. データシート'!BH56/'3. データシート'!BH$7</f>
        <v>0.04294108784089197</v>
      </c>
      <c r="BI56" s="290">
        <f>'3. データシート'!BI56/'3. データシート'!BI$7</f>
        <v>0.04084102253819392</v>
      </c>
    </row>
    <row r="57" spans="1:61" ht="13.5">
      <c r="A57" s="6">
        <v>100</v>
      </c>
      <c r="B57" s="17">
        <f>'3. データシート'!B57/'3. データシート'!B$7</f>
        <v>0.0413747921181273</v>
      </c>
      <c r="C57" s="19">
        <f>'3. データシート'!C57/'3. データシート'!C$7</f>
        <v>0.04054054054054054</v>
      </c>
      <c r="D57" s="18">
        <f>'3. データシート'!D57/'3. データシート'!D$7</f>
        <v>0.04130633838640757</v>
      </c>
      <c r="E57" s="11">
        <f>'3. データシート'!E57/'3. データシート'!E$7</f>
        <v>0.04153044544340008</v>
      </c>
      <c r="F57" s="23">
        <f>'3. データシート'!F57/'3. データシート'!F$7</f>
        <v>0.04203718674211803</v>
      </c>
      <c r="G57" s="19">
        <f>'3. データシート'!G57/'3. データシート'!G$7</f>
        <v>0.04183276984407327</v>
      </c>
      <c r="H57" s="19">
        <f>'3. データシート'!H57/'3. データシート'!H$7</f>
        <v>0.04261896315816145</v>
      </c>
      <c r="I57" s="19">
        <f>'3. データシート'!I57/'3. データシート'!I$7</f>
        <v>0.04167510633988252</v>
      </c>
      <c r="J57" s="19">
        <f>'3. データシート'!J57/'3. データシート'!J$7</f>
        <v>0.042252810971612965</v>
      </c>
      <c r="K57" s="19">
        <f>'3. データシート'!K57/'3. データシート'!K$7</f>
        <v>0.042462196425843896</v>
      </c>
      <c r="L57" s="19">
        <f>'3. データシート'!L57/'3. データシート'!L$7</f>
        <v>0.04324985974396899</v>
      </c>
      <c r="M57" s="19">
        <f>'3. データシート'!M57/'3. データシート'!M$7</f>
        <v>0.04283044598212031</v>
      </c>
      <c r="N57" s="19">
        <f>'3. データシート'!N57/'3. データシート'!N$7</f>
        <v>0.0427371788463461</v>
      </c>
      <c r="O57" s="19">
        <f>'3. データシート'!O57/'3. データシート'!O$7</f>
        <v>0.04269094587759231</v>
      </c>
      <c r="P57" s="19">
        <f>'3. データシート'!P57/'3. データシート'!P$7</f>
        <v>0.043915128022034074</v>
      </c>
      <c r="Q57" s="19">
        <f>'3. データシート'!Q57/'3. データシート'!Q$7</f>
        <v>0.04352899396276191</v>
      </c>
      <c r="R57" s="19">
        <f>'3. データシート'!R57/'3. データシート'!R$7</f>
        <v>0.043903675538656525</v>
      </c>
      <c r="S57" s="19">
        <f>'3. データシート'!S57/'3. データシート'!S$7</f>
        <v>0.04300745735008683</v>
      </c>
      <c r="T57" s="19">
        <f>'3. データシート'!T57/'3. データシート'!T$7</f>
        <v>0.04613668627053336</v>
      </c>
      <c r="U57" s="24">
        <f>'3. データシート'!U57/'3. データシート'!U$7</f>
        <v>0.044827233694540995</v>
      </c>
      <c r="V57" s="252">
        <f>'3. データシート'!V57/'3. データシート'!V$7</f>
        <v>0.09700442299959791</v>
      </c>
      <c r="W57" s="253">
        <f>'3. データシート'!W57/'3. データシート'!W$7</f>
        <v>0.08976050334889385</v>
      </c>
      <c r="X57" s="18">
        <f>'3. データシート'!X57/'3. データシート'!X$7</f>
        <v>0.05350204244296104</v>
      </c>
      <c r="Y57" s="11">
        <f>'3. データシート'!Y57/'3. データシート'!Y$7</f>
        <v>0.04887820512820513</v>
      </c>
      <c r="Z57" s="252">
        <f>'3. データシート'!Z57/'3. データシート'!Z$7</f>
        <v>0.10250075627709992</v>
      </c>
      <c r="AA57" s="253">
        <f>'3. データシート'!AA57/'3. データシート'!AA$7</f>
        <v>0.09697828617705118</v>
      </c>
      <c r="AB57" s="18">
        <f>'3. データシート'!AB57/'3. データシート'!AB$7</f>
        <v>0.055309624471524495</v>
      </c>
      <c r="AC57" s="11">
        <f>'3. データシート'!AC57/'3. データシート'!AC$7</f>
        <v>0.05631145098818155</v>
      </c>
      <c r="AD57" s="252">
        <f>'3. データシート'!AD57/'3. データシート'!AD$7</f>
        <v>0.039678231258944874</v>
      </c>
      <c r="AE57" s="253">
        <f>'3. データシート'!AE57/'3. データシート'!AE$7</f>
        <v>0.039847641371227656</v>
      </c>
      <c r="AF57" s="18">
        <f>'3. データシート'!AF57/'3. データシート'!AF$7</f>
        <v>0.04052859107879741</v>
      </c>
      <c r="AG57" s="11">
        <f>'3. データシート'!AG57/'3. データシート'!AG$7</f>
        <v>0.040017547280171574</v>
      </c>
      <c r="AH57" s="252">
        <f>'3. データシート'!AH57/'3. データシート'!AH$7</f>
        <v>0.04018889271484087</v>
      </c>
      <c r="AI57" s="253">
        <f>'3. データシート'!AI57/'3. データシート'!AI$7</f>
        <v>0.03992094861660079</v>
      </c>
      <c r="AJ57" s="18">
        <f>'3. データシート'!AJ57/'3. データシート'!AJ$7</f>
        <v>0.04009039992139137</v>
      </c>
      <c r="AK57" s="11">
        <f>'3. データシート'!AK57/'3. データシート'!AK$7</f>
        <v>0.039195785607268864</v>
      </c>
      <c r="AL57" s="252">
        <f>'3. データシート'!AL57/'3. データシート'!AL$7</f>
        <v>0.040094571963353365</v>
      </c>
      <c r="AM57" s="253">
        <f>'3. データシート'!AM57/'3. データシート'!AM$7</f>
        <v>0.039660471242499634</v>
      </c>
      <c r="AN57" s="18">
        <f>'3. データシート'!AN57/'3. データシート'!AN$7</f>
        <v>0.03973060710305732</v>
      </c>
      <c r="AO57" s="11">
        <f>'3. データシート'!AO57/'3. データシート'!AO$7</f>
        <v>0.03943634877122108</v>
      </c>
      <c r="AP57" s="252">
        <f>'3. データシート'!AP57/'3. データシート'!AP$7</f>
        <v>0.03943332846502118</v>
      </c>
      <c r="AQ57" s="253">
        <f>'3. データシート'!AQ57/'3. データシート'!AQ$7</f>
        <v>0.040435764059279615</v>
      </c>
      <c r="AR57" s="18">
        <f>'3. データシート'!AR57/'3. データシート'!AR$7</f>
        <v>0.03931215900233827</v>
      </c>
      <c r="AS57" s="11">
        <f>'3. データシート'!AS57/'3. データシート'!AS$7</f>
        <v>0.03976557202363654</v>
      </c>
      <c r="AT57" s="252">
        <f>'3. データシート'!AT57/'3. データシート'!AT$7</f>
        <v>0.04018032144257154</v>
      </c>
      <c r="AU57" s="253">
        <f>'3. データシート'!AU57/'3. データシート'!AU$7</f>
        <v>0.04029593094944513</v>
      </c>
      <c r="AV57" s="18">
        <f>'3. データシート'!AV57/'3. データシート'!AV$7</f>
        <v>0.03958170445660673</v>
      </c>
      <c r="AW57" s="11">
        <f>'3. データシート'!AW57/'3. データシート'!AW$7</f>
        <v>0.04052794269172268</v>
      </c>
      <c r="AX57" s="252">
        <f>'3. データシート'!AX57/'3. データシート'!AX$7</f>
        <v>0.03966648576644136</v>
      </c>
      <c r="AY57" s="253">
        <f>'3. データシート'!AY57/'3. データシート'!AY$7</f>
        <v>0.04079024965598585</v>
      </c>
      <c r="AZ57" s="18">
        <f>'3. データシート'!AZ57/'3. データシート'!AZ$7</f>
        <v>0.04</v>
      </c>
      <c r="BA57" s="11">
        <f>'3. データシート'!BA57/'3. データシート'!BA$7</f>
        <v>0.04125756223346226</v>
      </c>
      <c r="BB57" s="252">
        <f>'3. データシート'!BB57/'3. データシート'!BB$7</f>
        <v>0.040484618836316495</v>
      </c>
      <c r="BC57" s="253">
        <f>'3. データシート'!BC57/'3. データシート'!BC$7</f>
        <v>0.04009726564438489</v>
      </c>
      <c r="BD57" s="18">
        <f>'3. データシート'!BD57/'3. データシート'!BD$7</f>
        <v>0.04062935670185222</v>
      </c>
      <c r="BE57" s="11">
        <f>'3. データシート'!BE57/'3. データシート'!BE$7</f>
        <v>0.04130230719826095</v>
      </c>
      <c r="BF57" s="252">
        <f>'3. データシート'!BF57/'3. データシート'!BF$7</f>
        <v>0.04067728684500551</v>
      </c>
      <c r="BG57" s="253">
        <f>'3. データシート'!BG57/'3. データシート'!BG$7</f>
        <v>0.040568967244315336</v>
      </c>
      <c r="BH57" s="18">
        <f>'3. データシート'!BH57/'3. データシート'!BH$7</f>
        <v>0.04253929988448596</v>
      </c>
      <c r="BI57" s="11">
        <f>'3. データシート'!BI57/'3. データシート'!BI$7</f>
        <v>0.04084102253819392</v>
      </c>
    </row>
    <row r="58" spans="1:61" ht="13.5">
      <c r="A58" s="6">
        <v>102</v>
      </c>
      <c r="B58" s="17">
        <f>'3. データシート'!B58/'3. データシート'!B$7</f>
        <v>0.0414755833291337</v>
      </c>
      <c r="C58" s="19">
        <f>'3. データシート'!C58/'3. データシート'!C$7</f>
        <v>0.04084421500151837</v>
      </c>
      <c r="D58" s="18">
        <f>'3. データシート'!D58/'3. データシート'!D$7</f>
        <v>0.041509817885848004</v>
      </c>
      <c r="E58" s="11">
        <f>'3. データシート'!E58/'3. データシート'!E$7</f>
        <v>0.04168369431957499</v>
      </c>
      <c r="F58" s="23">
        <f>'3. データシート'!F58/'3. データシート'!F$7</f>
        <v>0.04158245755860954</v>
      </c>
      <c r="G58" s="19">
        <f>'3. データシート'!G58/'3. データシート'!G$7</f>
        <v>0.041580461220164504</v>
      </c>
      <c r="H58" s="19">
        <f>'3. データシート'!H58/'3. データシート'!H$7</f>
        <v>0.04266963968985962</v>
      </c>
      <c r="I58" s="19">
        <f>'3. データシート'!I58/'3. データシート'!I$7</f>
        <v>0.04142191614340693</v>
      </c>
      <c r="J58" s="19">
        <f>'3. データシート'!J58/'3. データシート'!J$7</f>
        <v>0.041950284878737455</v>
      </c>
      <c r="K58" s="19">
        <f>'3. データシート'!K58/'3. データシート'!K$7</f>
        <v>0.04215671299831984</v>
      </c>
      <c r="L58" s="19">
        <f>'3. データシート'!L58/'3. データシート'!L$7</f>
        <v>0.04314785535778039</v>
      </c>
      <c r="M58" s="19">
        <f>'3. データシート'!M58/'3. データシート'!M$7</f>
        <v>0.04247689277236224</v>
      </c>
      <c r="N58" s="19">
        <f>'3. データシート'!N58/'3. データシート'!N$7</f>
        <v>0.04218734379686094</v>
      </c>
      <c r="O58" s="19">
        <f>'3. データシート'!O58/'3. データシート'!O$7</f>
        <v>0.04264036418816389</v>
      </c>
      <c r="P58" s="19">
        <f>'3. データシート'!P58/'3. データシート'!P$7</f>
        <v>0.043813118433132715</v>
      </c>
      <c r="Q58" s="19">
        <f>'3. データシート'!Q58/'3. データシート'!Q$7</f>
        <v>0.042869463751204914</v>
      </c>
      <c r="R58" s="19">
        <f>'3. データシート'!R58/'3. データシート'!R$7</f>
        <v>0.042991128010139414</v>
      </c>
      <c r="S58" s="19">
        <f>'3. データシート'!S58/'3. データシート'!S$7</f>
        <v>0.04259883542752069</v>
      </c>
      <c r="T58" s="19">
        <f>'3. データシート'!T58/'3. データシート'!T$7</f>
        <v>0.04486919488947475</v>
      </c>
      <c r="U58" s="24">
        <f>'3. データシート'!U58/'3. データシート'!U$7</f>
        <v>0.044111633612758126</v>
      </c>
      <c r="V58" s="23">
        <f>'3. データシート'!V58/'3. データシート'!V$7</f>
        <v>0.09233011660635304</v>
      </c>
      <c r="W58" s="291">
        <f>'3. データシート'!W58/'3. データシート'!W$7</f>
        <v>0.0852953115486097</v>
      </c>
      <c r="X58" s="19">
        <f>'3. データシート'!X58/'3. データシート'!X$7</f>
        <v>0.05140978379994022</v>
      </c>
      <c r="Y58" s="290">
        <f>'3. データシート'!Y58/'3. データシート'!Y$7</f>
        <v>0.04807692307692308</v>
      </c>
      <c r="Z58" s="23">
        <f>'3. データシート'!Z58/'3. データシート'!Z$7</f>
        <v>0.09791267520419482</v>
      </c>
      <c r="AA58" s="291">
        <f>'3. データシート'!AA58/'3. データシート'!AA$7</f>
        <v>0.0925747836209951</v>
      </c>
      <c r="AB58" s="19">
        <f>'3. データシート'!AB58/'3. データシート'!AB$7</f>
        <v>0.0533200696344193</v>
      </c>
      <c r="AC58" s="290">
        <f>'3. データシート'!AC58/'3. データシート'!AC$7</f>
        <v>0.05407686959976164</v>
      </c>
      <c r="AD58" s="23">
        <f>'3. データシート'!AD58/'3. データシート'!AD$7</f>
        <v>0.03953017815723239</v>
      </c>
      <c r="AE58" s="291">
        <f>'3. データシート'!AE58/'3. データシート'!AE$7</f>
        <v>0.039847641371227656</v>
      </c>
      <c r="AF58" s="19">
        <f>'3. データシート'!AF58/'3. データシート'!AF$7</f>
        <v>0.040774218903517394</v>
      </c>
      <c r="AG58" s="290">
        <f>'3. データシート'!AG58/'3. データシート'!AG$7</f>
        <v>0.0399200623903295</v>
      </c>
      <c r="AH58" s="23">
        <f>'3. データシート'!AH58/'3. データシート'!AH$7</f>
        <v>0.04004132028137144</v>
      </c>
      <c r="AI58" s="291">
        <f>'3. データシート'!AI58/'3. データシート'!AI$7</f>
        <v>0.03967391304347826</v>
      </c>
      <c r="AJ58" s="19">
        <f>'3. データシート'!AJ58/'3. データシート'!AJ$7</f>
        <v>0.04009039992139137</v>
      </c>
      <c r="AK58" s="290">
        <f>'3. データシート'!AK58/'3. データシート'!AK$7</f>
        <v>0.03909912522352714</v>
      </c>
      <c r="AL58" s="23">
        <f>'3. データシート'!AL58/'3. データシート'!AL$7</f>
        <v>0.040094571963353365</v>
      </c>
      <c r="AM58" s="291">
        <f>'3. データシート'!AM58/'3. データシート'!AM$7</f>
        <v>0.03980681984487048</v>
      </c>
      <c r="AN58" s="19">
        <f>'3. データシート'!AN58/'3. データシート'!AN$7</f>
        <v>0.03939144338388488</v>
      </c>
      <c r="AO58" s="290">
        <f>'3. データシート'!AO58/'3. データシート'!AO$7</f>
        <v>0.03934016255470591</v>
      </c>
      <c r="AP58" s="23">
        <f>'3. データシート'!AP58/'3. データシート'!AP$7</f>
        <v>0.03923859597877416</v>
      </c>
      <c r="AQ58" s="19">
        <f>'3. データシート'!AQ58/'3. データシート'!AQ$7</f>
        <v>0.040337619000883305</v>
      </c>
      <c r="AR58" s="19">
        <f>'3. データシート'!AR58/'3. データシート'!AR$7</f>
        <v>0.03936087295401403</v>
      </c>
      <c r="AS58" s="290">
        <f>'3. データシート'!AS58/'3. データシート'!AS$7</f>
        <v>0.03937808776518454</v>
      </c>
      <c r="AT58" s="23">
        <f>'3. データシート'!AT58/'3. データシート'!AT$7</f>
        <v>0.0401313210505684</v>
      </c>
      <c r="AU58" s="291">
        <f>'3. データシート'!AU58/'3. データシート'!AU$7</f>
        <v>0.04019728729963008</v>
      </c>
      <c r="AV58" s="19">
        <f>'3. データシート'!AV58/'3. データシート'!AV$7</f>
        <v>0.039679437060203285</v>
      </c>
      <c r="AW58" s="290">
        <f>'3. データシート'!AW58/'3. データシート'!AW$7</f>
        <v>0.040626073303567045</v>
      </c>
      <c r="AX58" s="23">
        <f>'3. データシート'!AX58/'3. データシート'!AX$7</f>
        <v>0.03966648576644136</v>
      </c>
      <c r="AY58" s="291">
        <f>'3. データシート'!AY58/'3. データシート'!AY$7</f>
        <v>0.04069195989777865</v>
      </c>
      <c r="AZ58" s="19">
        <f>'3. データシート'!AZ58/'3. データシート'!AZ$7</f>
        <v>0.04</v>
      </c>
      <c r="BA58" s="290">
        <f>'3. データシート'!BA58/'3. データシート'!BA$7</f>
        <v>0.04125756223346226</v>
      </c>
      <c r="BB58" s="23">
        <f>'3. データシート'!BB58/'3. データシート'!BB$7</f>
        <v>0.040484618836316495</v>
      </c>
      <c r="BC58" s="291">
        <f>'3. データシート'!BC58/'3. データシート'!BC$7</f>
        <v>0.03984913900054588</v>
      </c>
      <c r="BD58" s="19">
        <f>'3. データシート'!BD58/'3. データシート'!BD$7</f>
        <v>0.04047998406691894</v>
      </c>
      <c r="BE58" s="290">
        <f>'3. データシート'!BE58/'3. データシート'!BE$7</f>
        <v>0.041154093177214565</v>
      </c>
      <c r="BF58" s="23">
        <f>'3. データシート'!BF58/'3. データシート'!BF$7</f>
        <v>0.04037671575994389</v>
      </c>
      <c r="BG58" s="291">
        <f>'3. データシート'!BG58/'3. データシート'!BG$7</f>
        <v>0.04071922267855354</v>
      </c>
      <c r="BH58" s="19">
        <f>'3. データシート'!BH58/'3. データシート'!BH$7</f>
        <v>0.042237958917181455</v>
      </c>
      <c r="BI58" s="290">
        <f>'3. データシート'!BI58/'3. データシート'!BI$7</f>
        <v>0.04068975949175616</v>
      </c>
    </row>
    <row r="59" spans="1:61" ht="13.5">
      <c r="A59" s="6">
        <v>104</v>
      </c>
      <c r="B59" s="17">
        <f>'3. データシート'!B59/'3. データシート'!B$7</f>
        <v>0.0413243965126241</v>
      </c>
      <c r="C59" s="19">
        <f>'3. データシート'!C59/'3. データシート'!C$7</f>
        <v>0.04084421500151837</v>
      </c>
      <c r="D59" s="18">
        <f>'3. データシート'!D59/'3. データシート'!D$7</f>
        <v>0.04156068776070811</v>
      </c>
      <c r="E59" s="11">
        <f>'3. データシート'!E59/'3. データシート'!E$7</f>
        <v>0.04163261136085002</v>
      </c>
      <c r="F59" s="23">
        <f>'3. データシート'!F59/'3. データシート'!F$7</f>
        <v>0.04173403395311237</v>
      </c>
      <c r="G59" s="19">
        <f>'3. データシート'!G59/'3. データシート'!G$7</f>
        <v>0.041529999495382754</v>
      </c>
      <c r="H59" s="19">
        <f>'3. データシート'!H59/'3. データシート'!H$7</f>
        <v>0.04251761009476512</v>
      </c>
      <c r="I59" s="19">
        <f>'3. データシート'!I59/'3. データシート'!I$7</f>
        <v>0.04137127810411181</v>
      </c>
      <c r="J59" s="19">
        <f>'3. データシート'!J59/'3. データシート'!J$7</f>
        <v>0.0417990218322997</v>
      </c>
      <c r="K59" s="19">
        <f>'3. データシート'!K59/'3. データシート'!K$7</f>
        <v>0.04195305737997047</v>
      </c>
      <c r="L59" s="19">
        <f>'3. データシート'!L59/'3. データシート'!L$7</f>
        <v>0.042688835619931656</v>
      </c>
      <c r="M59" s="19">
        <f>'3. データシート'!M59/'3. データシート'!M$7</f>
        <v>0.04247689277236224</v>
      </c>
      <c r="N59" s="19">
        <f>'3. データシート'!N59/'3. データシート'!N$7</f>
        <v>0.04193741877436769</v>
      </c>
      <c r="O59" s="19">
        <f>'3. データシート'!O59/'3. データシート'!O$7</f>
        <v>0.04203338391502276</v>
      </c>
      <c r="P59" s="19">
        <f>'3. データシート'!P59/'3. データシート'!P$7</f>
        <v>0.04330307048862593</v>
      </c>
      <c r="Q59" s="19">
        <f>'3. データシート'!Q59/'3. データシート'!Q$7</f>
        <v>0.042666531378418145</v>
      </c>
      <c r="R59" s="19">
        <f>'3. データシート'!R59/'3. データシート'!R$7</f>
        <v>0.04243346007604563</v>
      </c>
      <c r="S59" s="19">
        <f>'3. データシート'!S59/'3. データシート'!S$7</f>
        <v>0.042394524466237614</v>
      </c>
      <c r="T59" s="19">
        <f>'3. データシート'!T59/'3. データシート'!T$7</f>
        <v>0.04426079902656662</v>
      </c>
      <c r="U59" s="24">
        <f>'3. データシート'!U59/'3. データシート'!U$7</f>
        <v>0.043293804947863425</v>
      </c>
      <c r="V59" s="252">
        <f>'3. データシート'!V59/'3. データシート'!V$7</f>
        <v>0.08770607157217532</v>
      </c>
      <c r="W59" s="253">
        <f>'3. データシート'!W59/'3. データシート'!W$7</f>
        <v>0.08103308301197483</v>
      </c>
      <c r="X59" s="18">
        <f>'3. データシート'!X59/'3. データシート'!X$7</f>
        <v>0.05011457606854638</v>
      </c>
      <c r="Y59" s="11">
        <f>'3. データシート'!Y59/'3. データシート'!Y$7</f>
        <v>0.04662459935897436</v>
      </c>
      <c r="Z59" s="252">
        <f>'3. データシート'!Z59/'3. データシート'!Z$7</f>
        <v>0.09322375718463245</v>
      </c>
      <c r="AA59" s="253">
        <f>'3. データシート'!AA59/'3. データシート'!AA$7</f>
        <v>0.08842435592448246</v>
      </c>
      <c r="AB59" s="18">
        <f>'3. データシート'!AB59/'3. データシート'!AB$7</f>
        <v>0.05147973141009699</v>
      </c>
      <c r="AC59" s="11">
        <f>'3. データシート'!AC59/'3. データシート'!AC$7</f>
        <v>0.05228920448902572</v>
      </c>
      <c r="AD59" s="252">
        <f>'3. データシート'!AD59/'3. データシート'!AD$7</f>
        <v>0.039628880225040714</v>
      </c>
      <c r="AE59" s="253">
        <f>'3. データシート'!AE59/'3. データシート'!AE$7</f>
        <v>0.039994140052739525</v>
      </c>
      <c r="AF59" s="18">
        <f>'3. データシート'!AF59/'3. データシート'!AF$7</f>
        <v>0.04043033994890941</v>
      </c>
      <c r="AG59" s="11">
        <f>'3. データシート'!AG59/'3. データシート'!AG$7</f>
        <v>0.04011503217001365</v>
      </c>
      <c r="AH59" s="252">
        <f>'3. データシート'!AH59/'3. データシート'!AH$7</f>
        <v>0.04018889271484087</v>
      </c>
      <c r="AI59" s="253">
        <f>'3. データシート'!AI59/'3. データシート'!AI$7</f>
        <v>0.03982213438735178</v>
      </c>
      <c r="AJ59" s="18">
        <f>'3. データシート'!AJ59/'3. データシート'!AJ$7</f>
        <v>0.04009039992139137</v>
      </c>
      <c r="AK59" s="11">
        <f>'3. データシート'!AK59/'3. データシート'!AK$7</f>
        <v>0.03909912522352714</v>
      </c>
      <c r="AL59" s="252">
        <f>'3. データシート'!AL59/'3. データシート'!AL$7</f>
        <v>0.040143828194266575</v>
      </c>
      <c r="AM59" s="253">
        <f>'3. データシート'!AM59/'3. データシート'!AM$7</f>
        <v>0.039758036977413536</v>
      </c>
      <c r="AN59" s="18">
        <f>'3. データシート'!AN59/'3. データシート'!AN$7</f>
        <v>0.03919763554435777</v>
      </c>
      <c r="AO59" s="11">
        <f>'3. データシート'!AO59/'3. データシート'!AO$7</f>
        <v>0.03934016255470591</v>
      </c>
      <c r="AP59" s="252">
        <f>'3. データシート'!AP59/'3. データシート'!AP$7</f>
        <v>0.039287279100335915</v>
      </c>
      <c r="AQ59" s="253">
        <f>'3. データシート'!AQ59/'3. データシート'!AQ$7</f>
        <v>0.04028854647168515</v>
      </c>
      <c r="AR59" s="18">
        <f>'3. データシート'!AR59/'3. データシート'!AR$7</f>
        <v>0.03911730319563523</v>
      </c>
      <c r="AS59" s="11">
        <f>'3. データシート'!AS59/'3. データシート'!AS$7</f>
        <v>0.03957182989441054</v>
      </c>
      <c r="AT59" s="252">
        <f>'3. データシート'!AT59/'3. データシート'!AT$7</f>
        <v>0.03988631909055272</v>
      </c>
      <c r="AU59" s="253">
        <f>'3. データシート'!AU59/'3. データシート'!AU$7</f>
        <v>0.040246609124537605</v>
      </c>
      <c r="AV59" s="18">
        <f>'3. データシート'!AV59/'3. データシート'!AV$7</f>
        <v>0.03933737294761532</v>
      </c>
      <c r="AW59" s="11">
        <f>'3. データシート'!AW59/'3. データシート'!AW$7</f>
        <v>0.04023355085618959</v>
      </c>
      <c r="AX59" s="252">
        <f>'3. データシート'!AX59/'3. データシート'!AX$7</f>
        <v>0.03951847649119345</v>
      </c>
      <c r="AY59" s="253">
        <f>'3. データシート'!AY59/'3. データシート'!AY$7</f>
        <v>0.040397090623157064</v>
      </c>
      <c r="AZ59" s="18">
        <f>'3. データシート'!AZ59/'3. データシート'!AZ$7</f>
        <v>0.040098643649815045</v>
      </c>
      <c r="BA59" s="11">
        <f>'3. データシート'!BA59/'3. データシート'!BA$7</f>
        <v>0.04120797381731627</v>
      </c>
      <c r="BB59" s="252">
        <f>'3. データシート'!BB59/'3. データシート'!BB$7</f>
        <v>0.04038490302637483</v>
      </c>
      <c r="BC59" s="253">
        <f>'3. データシート'!BC59/'3. データシート'!BC$7</f>
        <v>0.04009726564438489</v>
      </c>
      <c r="BD59" s="18">
        <f>'3. データシート'!BD59/'3. データシート'!BD$7</f>
        <v>0.04047998406691894</v>
      </c>
      <c r="BE59" s="11">
        <f>'3. データシート'!BE59/'3. データシート'!BE$7</f>
        <v>0.041055283829850305</v>
      </c>
      <c r="BF59" s="252">
        <f>'3. データシート'!BF59/'3. データシート'!BF$7</f>
        <v>0.0404268109407875</v>
      </c>
      <c r="BG59" s="253">
        <f>'3. データシート'!BG59/'3. データシート'!BG$7</f>
        <v>0.04051888209956927</v>
      </c>
      <c r="BH59" s="18">
        <f>'3. データシート'!BH59/'3. データシート'!BH$7</f>
        <v>0.0419868414444277</v>
      </c>
      <c r="BI59" s="11">
        <f>'3. データシート'!BI59/'3. データシート'!BI$7</f>
        <v>0.04084102253819392</v>
      </c>
    </row>
    <row r="60" spans="1:61" ht="13.5">
      <c r="A60" s="6">
        <v>106</v>
      </c>
      <c r="B60" s="17">
        <f>'3. データシート'!B60/'3. データシート'!B$7</f>
        <v>0.0413747921181273</v>
      </c>
      <c r="C60" s="19">
        <f>'3. データシート'!C60/'3. データシート'!C$7</f>
        <v>0.040996052232007286</v>
      </c>
      <c r="D60" s="18">
        <f>'3. データシート'!D60/'3. データシート'!D$7</f>
        <v>0.041458948010987894</v>
      </c>
      <c r="E60" s="11">
        <f>'3. データシート'!E60/'3. データシート'!E$7</f>
        <v>0.04142827952595014</v>
      </c>
      <c r="F60" s="23">
        <f>'3. データシート'!F60/'3. データシート'!F$7</f>
        <v>0.041632983023443815</v>
      </c>
      <c r="G60" s="19">
        <f>'3. データシート'!G60/'3. データシート'!G$7</f>
        <v>0.041429076045819246</v>
      </c>
      <c r="H60" s="19">
        <f>'3. データシート'!H60/'3. データシート'!H$7</f>
        <v>0.04211219784117975</v>
      </c>
      <c r="I60" s="19">
        <f>'3. データシート'!I60/'3. データシート'!I$7</f>
        <v>0.04147255418270204</v>
      </c>
      <c r="J60" s="19">
        <f>'3. データシート'!J60/'3. データシート'!J$7</f>
        <v>0.041950284878737455</v>
      </c>
      <c r="K60" s="19">
        <f>'3. データシート'!K60/'3. データシート'!K$7</f>
        <v>0.042003971284557816</v>
      </c>
      <c r="L60" s="19">
        <f>'3. データシート'!L60/'3. データシート'!L$7</f>
        <v>0.04228081807517723</v>
      </c>
      <c r="M60" s="19">
        <f>'3. データシート'!M60/'3. データシート'!M$7</f>
        <v>0.04247689277236224</v>
      </c>
      <c r="N60" s="19">
        <f>'3. データシート'!N60/'3. データシート'!N$7</f>
        <v>0.04193741877436769</v>
      </c>
      <c r="O60" s="19">
        <f>'3. データシート'!O60/'3. データシート'!O$7</f>
        <v>0.04193222053616591</v>
      </c>
      <c r="P60" s="19">
        <f>'3. データシート'!P60/'3. データシート'!P$7</f>
        <v>0.04294603692747118</v>
      </c>
      <c r="Q60" s="19">
        <f>'3. データシート'!Q60/'3. データシート'!Q$7</f>
        <v>0.042565065192024756</v>
      </c>
      <c r="R60" s="19">
        <f>'3. データシート'!R60/'3. データシート'!R$7</f>
        <v>0.04207858048162231</v>
      </c>
      <c r="S60" s="19">
        <f>'3. データシート'!S60/'3. データシート'!S$7</f>
        <v>0.041883747063029934</v>
      </c>
      <c r="T60" s="19">
        <f>'3. データシート'!T60/'3. データシート'!T$7</f>
        <v>0.04360170350841614</v>
      </c>
      <c r="U60" s="24">
        <f>'3. データシート'!U60/'3. データシート'!U$7</f>
        <v>0.04314046207319566</v>
      </c>
      <c r="V60" s="23">
        <f>'3. データシート'!V60/'3. データシート'!V$7</f>
        <v>0.0830820265379976</v>
      </c>
      <c r="W60" s="291">
        <f>'3. データシート'!W60/'3. データシート'!W$7</f>
        <v>0.07717678100263853</v>
      </c>
      <c r="X60" s="19">
        <f>'3. データシート'!X60/'3. データシート'!X$7</f>
        <v>0.04891899970110591</v>
      </c>
      <c r="Y60" s="290">
        <f>'3. データシート'!Y60/'3. データシート'!Y$7</f>
        <v>0.04567307692307692</v>
      </c>
      <c r="Z60" s="23">
        <f>'3. データシート'!Z60/'3. データシート'!Z$7</f>
        <v>0.08913986084501362</v>
      </c>
      <c r="AA60" s="291">
        <f>'3. データシート'!AA60/'3. データシート'!AA$7</f>
        <v>0.08478007794705673</v>
      </c>
      <c r="AB60" s="19">
        <f>'3. データシート'!AB60/'3. データシート'!AB$7</f>
        <v>0.04973887092762994</v>
      </c>
      <c r="AC60" s="290">
        <f>'3. データシート'!AC60/'3. データシート'!AC$7</f>
        <v>0.0505015393782898</v>
      </c>
      <c r="AD60" s="23">
        <f>'3. データシート'!AD60/'3. データシート'!AD$7</f>
        <v>0.03948082712332823</v>
      </c>
      <c r="AE60" s="291">
        <f>'3. データシート'!AE60/'3. データシート'!AE$7</f>
        <v>0.039847641371227656</v>
      </c>
      <c r="AF60" s="19">
        <f>'3. データシート'!AF60/'3. データシート'!AF$7</f>
        <v>0.04033208881902142</v>
      </c>
      <c r="AG60" s="290">
        <f>'3. データシート'!AG60/'3. データシート'!AG$7</f>
        <v>0.04006628972509261</v>
      </c>
      <c r="AH60" s="23">
        <f>'3. データシート'!AH60/'3. データシート'!AH$7</f>
        <v>0.04009051109252792</v>
      </c>
      <c r="AI60" s="291">
        <f>'3. データシート'!AI60/'3. データシート'!AI$7</f>
        <v>0.0400197628458498</v>
      </c>
      <c r="AJ60" s="19">
        <f>'3. データシート'!AJ60/'3. データシート'!AJ$7</f>
        <v>0.03969735678490714</v>
      </c>
      <c r="AK60" s="290">
        <f>'3. データシート'!AK60/'3. データシート'!AK$7</f>
        <v>0.03909912522352714</v>
      </c>
      <c r="AL60" s="23">
        <f>'3. データシート'!AL60/'3. データシート'!AL$7</f>
        <v>0.040193084425179784</v>
      </c>
      <c r="AM60" s="291">
        <f>'3. データシート'!AM60/'3. データシート'!AM$7</f>
        <v>0.039611688375042683</v>
      </c>
      <c r="AN60" s="19">
        <f>'3. データシート'!AN60/'3. データシート'!AN$7</f>
        <v>0.03914918358447599</v>
      </c>
      <c r="AO60" s="290">
        <f>'3. データシート'!AO60/'3. データシート'!AO$7</f>
        <v>0.03929206944644832</v>
      </c>
      <c r="AP60" s="23">
        <f>'3. データシート'!AP60/'3. データシート'!AP$7</f>
        <v>0.03923859597877416</v>
      </c>
      <c r="AQ60" s="19">
        <f>'3. データシート'!AQ60/'3. データシート'!AQ$7</f>
        <v>0.03999411129649622</v>
      </c>
      <c r="AR60" s="19">
        <f>'3. データシート'!AR60/'3. データシート'!AR$7</f>
        <v>0.03921473109898675</v>
      </c>
      <c r="AS60" s="290">
        <f>'3. データシート'!AS60/'3. データシート'!AS$7</f>
        <v>0.03957182989441054</v>
      </c>
      <c r="AT60" s="23">
        <f>'3. データシート'!AT60/'3. データシート'!AT$7</f>
        <v>0.04003332026656213</v>
      </c>
      <c r="AU60" s="291">
        <f>'3. データシート'!AU60/'3. データシート'!AU$7</f>
        <v>0.040246609124537605</v>
      </c>
      <c r="AV60" s="19">
        <f>'3. データシート'!AV60/'3. データシート'!AV$7</f>
        <v>0.039288506645817046</v>
      </c>
      <c r="AW60" s="290">
        <f>'3. データシート'!AW60/'3. データシート'!AW$7</f>
        <v>0.0404788773858005</v>
      </c>
      <c r="AX60" s="23">
        <f>'3. データシート'!AX60/'3. データシート'!AX$7</f>
        <v>0.03966648576644136</v>
      </c>
      <c r="AY60" s="291">
        <f>'3. データシート'!AY60/'3. データシート'!AY$7</f>
        <v>0.04079024965598585</v>
      </c>
      <c r="AZ60" s="19">
        <f>'3. データシート'!AZ60/'3. データシート'!AZ$7</f>
        <v>0.039901356350184956</v>
      </c>
      <c r="BA60" s="290">
        <f>'3. データシート'!BA60/'3. データシート'!BA$7</f>
        <v>0.04115838540117028</v>
      </c>
      <c r="BB60" s="23">
        <f>'3. データシート'!BB60/'3. データシート'!BB$7</f>
        <v>0.0401854714064915</v>
      </c>
      <c r="BC60" s="291">
        <f>'3. データシート'!BC60/'3. データシート'!BC$7</f>
        <v>0.039898764329313684</v>
      </c>
      <c r="BD60" s="19">
        <f>'3. データシート'!BD60/'3. データシート'!BD$7</f>
        <v>0.04043019318860785</v>
      </c>
      <c r="BE60" s="290">
        <f>'3. データシート'!BE60/'3. データシート'!BE$7</f>
        <v>0.04120349785089669</v>
      </c>
      <c r="BF60" s="23">
        <f>'3. データシート'!BF60/'3. データシート'!BF$7</f>
        <v>0.04037671575994389</v>
      </c>
      <c r="BG60" s="291">
        <f>'3. データシート'!BG60/'3. データシート'!BG$7</f>
        <v>0.040568967244315336</v>
      </c>
      <c r="BH60" s="19">
        <f>'3. データシート'!BH60/'3. データシート'!BH$7</f>
        <v>0.041585053488021696</v>
      </c>
      <c r="BI60" s="290">
        <f>'3. データシート'!BI60/'3. データシート'!BI$7</f>
        <v>0.040488075429839156</v>
      </c>
    </row>
    <row r="61" spans="1:61" ht="13.5">
      <c r="A61" s="6">
        <v>108</v>
      </c>
      <c r="B61" s="17">
        <f>'3. データシート'!B61/'3. データシート'!B$7</f>
        <v>0.0410220228796049</v>
      </c>
      <c r="C61" s="19">
        <f>'3. データシート'!C61/'3. データシート'!C$7</f>
        <v>0.04069237777102946</v>
      </c>
      <c r="D61" s="18">
        <f>'3. データシート'!D61/'3. データシート'!D$7</f>
        <v>0.041458948010987894</v>
      </c>
      <c r="E61" s="11">
        <f>'3. データシート'!E61/'3. データシート'!E$7</f>
        <v>0.041377196567225175</v>
      </c>
      <c r="F61" s="23">
        <f>'3. データシート'!F61/'3. データシート'!F$7</f>
        <v>0.04168350848827809</v>
      </c>
      <c r="G61" s="19">
        <f>'3. データシート'!G61/'3. データシート'!G$7</f>
        <v>0.04127769087147399</v>
      </c>
      <c r="H61" s="19">
        <f>'3. データシート'!H61/'3. データシート'!H$7</f>
        <v>0.0423655804996706</v>
      </c>
      <c r="I61" s="19">
        <f>'3. データシート'!I61/'3. データシート'!I$7</f>
        <v>0.04137127810411181</v>
      </c>
      <c r="J61" s="19">
        <f>'3. データシート'!J61/'3. データシート'!J$7</f>
        <v>0.041899863863258204</v>
      </c>
      <c r="K61" s="19">
        <f>'3. データシート'!K61/'3. データシート'!K$7</f>
        <v>0.041393004429509696</v>
      </c>
      <c r="L61" s="19">
        <f>'3. データシート'!L61/'3. データシート'!L$7</f>
        <v>0.04243382465446014</v>
      </c>
      <c r="M61" s="19">
        <f>'3. データシート'!M61/'3. データシート'!M$7</f>
        <v>0.04237587756957422</v>
      </c>
      <c r="N61" s="19">
        <f>'3. データシート'!N61/'3. データシート'!N$7</f>
        <v>0.04168749375187444</v>
      </c>
      <c r="O61" s="19">
        <f>'3. データシート'!O61/'3. データシート'!O$7</f>
        <v>0.041881638846737484</v>
      </c>
      <c r="P61" s="19">
        <f>'3. データシート'!P61/'3. データシート'!P$7</f>
        <v>0.04269101295521779</v>
      </c>
      <c r="Q61" s="19">
        <f>'3. データシート'!Q61/'3. データシート'!Q$7</f>
        <v>0.04236213281923799</v>
      </c>
      <c r="R61" s="19">
        <f>'3. データシート'!R61/'3. データシート'!R$7</f>
        <v>0.04182509505703422</v>
      </c>
      <c r="S61" s="19">
        <f>'3. データシート'!S61/'3. データシート'!S$7</f>
        <v>0.04173051384206763</v>
      </c>
      <c r="T61" s="19">
        <f>'3. データシート'!T61/'3. データシート'!T$7</f>
        <v>0.0430947069559927</v>
      </c>
      <c r="U61" s="24">
        <f>'3. データシート'!U61/'3. データシート'!U$7</f>
        <v>0.04252709057452464</v>
      </c>
      <c r="V61" s="252">
        <f>'3. データシート'!V61/'3. データシート'!V$7</f>
        <v>0.07926216324889425</v>
      </c>
      <c r="W61" s="253">
        <f>'3. データシート'!W61/'3. データシート'!W$7</f>
        <v>0.07362492388877613</v>
      </c>
      <c r="X61" s="18">
        <f>'3. データシート'!X61/'3. データシート'!X$7</f>
        <v>0.047524160605758696</v>
      </c>
      <c r="Y61" s="11">
        <f>'3. データシート'!Y61/'3. データシート'!Y$7</f>
        <v>0.045022035256410256</v>
      </c>
      <c r="Z61" s="252">
        <f>'3. データシート'!Z61/'3. データシート'!Z$7</f>
        <v>0.08535847534536654</v>
      </c>
      <c r="AA61" s="253">
        <f>'3. データシート'!AA61/'3. データシート'!AA$7</f>
        <v>0.08113579996963102</v>
      </c>
      <c r="AB61" s="18">
        <f>'3. データシート'!AB61/'3. データシート'!AB$7</f>
        <v>0.048246704799801046</v>
      </c>
      <c r="AC61" s="11">
        <f>'3. データシート'!AC61/'3. データシート'!AC$7</f>
        <v>0.04940907736617341</v>
      </c>
      <c r="AD61" s="252">
        <f>'3. データシート'!AD61/'3. データシート'!AD$7</f>
        <v>0.03948082712332823</v>
      </c>
      <c r="AE61" s="253">
        <f>'3. データシート'!AE61/'3. データシート'!AE$7</f>
        <v>0.03960347690204122</v>
      </c>
      <c r="AF61" s="18">
        <f>'3. データシート'!AF61/'3. データシート'!AF$7</f>
        <v>0.0406759677736294</v>
      </c>
      <c r="AG61" s="11">
        <f>'3. データシート'!AG61/'3. データシート'!AG$7</f>
        <v>0.039773835055566385</v>
      </c>
      <c r="AH61" s="252">
        <f>'3. データシート'!AH61/'3. データシート'!AH$7</f>
        <v>0.04004132028137144</v>
      </c>
      <c r="AI61" s="253">
        <f>'3. データシート'!AI61/'3. データシート'!AI$7</f>
        <v>0.039723320158102766</v>
      </c>
      <c r="AJ61" s="18">
        <f>'3. データシート'!AJ61/'3. データシート'!AJ$7</f>
        <v>0.039943008745209785</v>
      </c>
      <c r="AK61" s="11">
        <f>'3. データシート'!AK61/'3. データシート'!AK$7</f>
        <v>0.03924411579913972</v>
      </c>
      <c r="AL61" s="252">
        <f>'3. データシート'!AL61/'3. データシート'!AL$7</f>
        <v>0.039996059501526945</v>
      </c>
      <c r="AM61" s="253">
        <f>'3. データシート'!AM61/'3. データシート'!AM$7</f>
        <v>0.039611688375042683</v>
      </c>
      <c r="AN61" s="18">
        <f>'3. データシート'!AN61/'3. データシート'!AN$7</f>
        <v>0.039246087504239545</v>
      </c>
      <c r="AO61" s="11">
        <f>'3. データシート'!AO61/'3. データシート'!AO$7</f>
        <v>0.03905160390516039</v>
      </c>
      <c r="AP61" s="252">
        <f>'3. データシート'!AP61/'3. データシート'!AP$7</f>
        <v>0.039384645343459423</v>
      </c>
      <c r="AQ61" s="253">
        <f>'3. データシート'!AQ61/'3. データシート'!AQ$7</f>
        <v>0.04019040141328884</v>
      </c>
      <c r="AR61" s="18">
        <f>'3. データシート'!AR61/'3. データシート'!AR$7</f>
        <v>0.03916601714731099</v>
      </c>
      <c r="AS61" s="11">
        <f>'3. データシート'!AS61/'3. データシート'!AS$7</f>
        <v>0.03971713649133004</v>
      </c>
      <c r="AT61" s="252">
        <f>'3. データシート'!AT61/'3. データシート'!AT$7</f>
        <v>0.039984319874559</v>
      </c>
      <c r="AU61" s="253">
        <f>'3. データシート'!AU61/'3. データシート'!AU$7</f>
        <v>0.040098643649815045</v>
      </c>
      <c r="AV61" s="18">
        <f>'3. データシート'!AV61/'3. データシート'!AV$7</f>
        <v>0.03943510555121189</v>
      </c>
      <c r="AW61" s="11">
        <f>'3. データシート'!AW61/'3. データシート'!AW$7</f>
        <v>0.04033168146803395</v>
      </c>
      <c r="AX61" s="252">
        <f>'3. データシート'!AX61/'3. データシート'!AX$7</f>
        <v>0.03951847649119345</v>
      </c>
      <c r="AY61" s="253">
        <f>'3. データシート'!AY61/'3. データシート'!AY$7</f>
        <v>0.04054452526046786</v>
      </c>
      <c r="AZ61" s="18">
        <f>'3. データシート'!AZ61/'3. データシート'!AZ$7</f>
        <v>0.039852034525277434</v>
      </c>
      <c r="BA61" s="11">
        <f>'3. データシート'!BA61/'3. データシート'!BA$7</f>
        <v>0.04100962015273232</v>
      </c>
      <c r="BB61" s="252">
        <f>'3. データシート'!BB61/'3. データシート'!BB$7</f>
        <v>0.04028518721643316</v>
      </c>
      <c r="BC61" s="253">
        <f>'3. データシート'!BC61/'3. データシート'!BC$7</f>
        <v>0.039898764329313684</v>
      </c>
      <c r="BD61" s="18">
        <f>'3. データシート'!BD61/'3. データシート'!BD$7</f>
        <v>0.04052977494523003</v>
      </c>
      <c r="BE61" s="11">
        <f>'3. データシート'!BE61/'3. データシート'!BE$7</f>
        <v>0.04100587915616817</v>
      </c>
      <c r="BF61" s="252">
        <f>'3. データシート'!BF61/'3. データシート'!BF$7</f>
        <v>0.04032662057910029</v>
      </c>
      <c r="BG61" s="253">
        <f>'3. データシート'!BG61/'3. データシート'!BG$7</f>
        <v>0.04041871181007713</v>
      </c>
      <c r="BH61" s="18">
        <f>'3. データシート'!BH61/'3. データシート'!BH$7</f>
        <v>0.041585053488021696</v>
      </c>
      <c r="BI61" s="11">
        <f>'3. データシート'!BI61/'3. データシート'!BI$7</f>
        <v>0.04053849644531841</v>
      </c>
    </row>
    <row r="62" spans="1:61" ht="13.5">
      <c r="A62" s="6">
        <v>110</v>
      </c>
      <c r="B62" s="17">
        <f>'3. データシート'!B62/'3. データシート'!B$7</f>
        <v>0.0411732096961145</v>
      </c>
      <c r="C62" s="19">
        <f>'3. データシート'!C62/'3. データシート'!C$7</f>
        <v>0.040641765360866486</v>
      </c>
      <c r="D62" s="18">
        <f>'3. データシート'!D62/'3. データシート'!D$7</f>
        <v>0.041458948010987894</v>
      </c>
      <c r="E62" s="11">
        <f>'3. データシート'!E62/'3. データシート'!E$7</f>
        <v>0.041326113608500206</v>
      </c>
      <c r="F62" s="23">
        <f>'3. データシート'!F62/'3. データシート'!F$7</f>
        <v>0.04148140662894099</v>
      </c>
      <c r="G62" s="19">
        <f>'3. データシート'!G62/'3. データシート'!G$7</f>
        <v>0.04117676742191048</v>
      </c>
      <c r="H62" s="19">
        <f>'3. データシート'!H62/'3. データシート'!H$7</f>
        <v>0.04216287437287792</v>
      </c>
      <c r="I62" s="19">
        <f>'3. データシート'!I62/'3. データシート'!I$7</f>
        <v>0.041573830261292286</v>
      </c>
      <c r="J62" s="19">
        <f>'3. データシート'!J62/'3. データシート'!J$7</f>
        <v>0.04159733777038269</v>
      </c>
      <c r="K62" s="19">
        <f>'3. データシート'!K62/'3. データシート'!K$7</f>
        <v>0.04149483223868439</v>
      </c>
      <c r="L62" s="19">
        <f>'3. データシート'!L62/'3. データシート'!L$7</f>
        <v>0.04258683123374305</v>
      </c>
      <c r="M62" s="19">
        <f>'3. データシート'!M62/'3. データシート'!M$7</f>
        <v>0.042072831961210165</v>
      </c>
      <c r="N62" s="19">
        <f>'3. データシート'!N62/'3. データシート'!N$7</f>
        <v>0.041487553733879835</v>
      </c>
      <c r="O62" s="19">
        <f>'3. データシート'!O62/'3. データシート'!O$7</f>
        <v>0.04132524026302478</v>
      </c>
      <c r="P62" s="19">
        <f>'3. データシート'!P62/'3. データシート'!P$7</f>
        <v>0.042589003366316436</v>
      </c>
      <c r="Q62" s="19">
        <f>'3. データシート'!Q62/'3. データシート'!Q$7</f>
        <v>0.04215920044645122</v>
      </c>
      <c r="R62" s="19">
        <f>'3. データシート'!R62/'3. データシート'!R$7</f>
        <v>0.04141951837769328</v>
      </c>
      <c r="S62" s="19">
        <f>'3. データシート'!S62/'3. データシート'!S$7</f>
        <v>0.041526202880784555</v>
      </c>
      <c r="T62" s="19">
        <f>'3. データシート'!T62/'3. データシート'!T$7</f>
        <v>0.042587710403569255</v>
      </c>
      <c r="U62" s="24">
        <f>'3. データシート'!U62/'3. データシート'!U$7</f>
        <v>0.042475976282968717</v>
      </c>
      <c r="V62" s="23">
        <f>'3. データシート'!V62/'3. データシート'!V$7</f>
        <v>0.07609569762766386</v>
      </c>
      <c r="W62" s="291">
        <f>'3. データシート'!W62/'3. データシート'!W$7</f>
        <v>0.07012380759082606</v>
      </c>
      <c r="X62" s="19">
        <f>'3. データシート'!X62/'3. データシート'!X$7</f>
        <v>0.04637839992029491</v>
      </c>
      <c r="Y62" s="290">
        <f>'3. データシート'!Y62/'3. データシート'!Y$7</f>
        <v>0.044521233974358976</v>
      </c>
      <c r="Z62" s="23">
        <f>'3. データシート'!Z62/'3. データシート'!Z$7</f>
        <v>0.0819804376323485</v>
      </c>
      <c r="AA62" s="291">
        <f>'3. データシート'!AA62/'3. データシート'!AA$7</f>
        <v>0.07759275193602268</v>
      </c>
      <c r="AB62" s="19">
        <f>'3. データシート'!AB62/'3. データシート'!AB$7</f>
        <v>0.04720218851032081</v>
      </c>
      <c r="AC62" s="290">
        <f>'3. データシート'!AC62/'3. データシート'!AC$7</f>
        <v>0.04786969907637303</v>
      </c>
      <c r="AD62" s="23">
        <f>'3. データシート'!AD62/'3. データシート'!AD$7</f>
        <v>0.039628880225040714</v>
      </c>
      <c r="AE62" s="291">
        <f>'3. データシート'!AE62/'3. データシート'!AE$7</f>
        <v>0.039554644008203924</v>
      </c>
      <c r="AF62" s="19">
        <f>'3. データシート'!AF62/'3. データシート'!AF$7</f>
        <v>0.04047946551385341</v>
      </c>
      <c r="AG62" s="290">
        <f>'3. データシート'!AG62/'3. データシート'!AG$7</f>
        <v>0.03982257750048743</v>
      </c>
      <c r="AH62" s="23">
        <f>'3. データシート'!AH62/'3. データシート'!AH$7</f>
        <v>0.039992129470214965</v>
      </c>
      <c r="AI62" s="291">
        <f>'3. データシート'!AI62/'3. データシート'!AI$7</f>
        <v>0.03982213438735178</v>
      </c>
      <c r="AJ62" s="19">
        <f>'3. データシート'!AJ62/'3. データシート'!AJ$7</f>
        <v>0.03969735678490714</v>
      </c>
      <c r="AK62" s="290">
        <f>'3. データシート'!AK62/'3. データシート'!AK$7</f>
        <v>0.03909912522352714</v>
      </c>
      <c r="AL62" s="23">
        <f>'3. データシート'!AL62/'3. データシート'!AL$7</f>
        <v>0.03989754703970052</v>
      </c>
      <c r="AM62" s="291">
        <f>'3. データシート'!AM62/'3. データシート'!AM$7</f>
        <v>0.039758036977413536</v>
      </c>
      <c r="AN62" s="19">
        <f>'3. データシート'!AN62/'3. データシート'!AN$7</f>
        <v>0.039246087504239545</v>
      </c>
      <c r="AO62" s="290">
        <f>'3. データシート'!AO62/'3. データシート'!AO$7</f>
        <v>0.03914779012167557</v>
      </c>
      <c r="AP62" s="23">
        <f>'3. データシート'!AP62/'3. データシート'!AP$7</f>
        <v>0.0390925466140889</v>
      </c>
      <c r="AQ62" s="19">
        <f>'3. データシート'!AQ62/'3. データシート'!AQ$7</f>
        <v>0.03994503876729807</v>
      </c>
      <c r="AR62" s="19">
        <f>'3. データシート'!AR62/'3. データシート'!AR$7</f>
        <v>0.03892244738893219</v>
      </c>
      <c r="AS62" s="290">
        <f>'3. データシート'!AS62/'3. データシート'!AS$7</f>
        <v>0.03966870095902354</v>
      </c>
      <c r="AT62" s="23">
        <f>'3. データシート'!AT62/'3. データシート'!AT$7</f>
        <v>0.03978831830654645</v>
      </c>
      <c r="AU62" s="291">
        <f>'3. データシート'!AU62/'3. データシート'!AU$7</f>
        <v>0.04014796547472257</v>
      </c>
      <c r="AV62" s="19">
        <f>'3. データシート'!AV62/'3. データシート'!AV$7</f>
        <v>0.03948397185301016</v>
      </c>
      <c r="AW62" s="290">
        <f>'3. データシート'!AW62/'3. データシート'!AW$7</f>
        <v>0.04038074677395614</v>
      </c>
      <c r="AX62" s="23">
        <f>'3. データシート'!AX62/'3. データシート'!AX$7</f>
        <v>0.03946914006611081</v>
      </c>
      <c r="AY62" s="291">
        <f>'3. データシート'!AY62/'3. データシート'!AY$7</f>
        <v>0.04059367013957146</v>
      </c>
      <c r="AZ62" s="19">
        <f>'3. データシート'!AZ62/'3. データシート'!AZ$7</f>
        <v>0.03970406905055487</v>
      </c>
      <c r="BA62" s="290">
        <f>'3. データシート'!BA62/'3. データシート'!BA$7</f>
        <v>0.04120797381731627</v>
      </c>
      <c r="BB62" s="23">
        <f>'3. データシート'!BB62/'3. データシート'!BB$7</f>
        <v>0.040135613501520666</v>
      </c>
      <c r="BC62" s="291">
        <f>'3. データシート'!BC62/'3. データシート'!BC$7</f>
        <v>0.040246141630688306</v>
      </c>
      <c r="BD62" s="19">
        <f>'3. データシート'!BD62/'3. データシート'!BD$7</f>
        <v>0.040280820553674566</v>
      </c>
      <c r="BE62" s="290">
        <f>'3. データシート'!BE62/'3. データシート'!BE$7</f>
        <v>0.041154093177214565</v>
      </c>
      <c r="BF62" s="23">
        <f>'3. データシート'!BF62/'3. データシート'!BF$7</f>
        <v>0.0404769061216311</v>
      </c>
      <c r="BG62" s="291">
        <f>'3. データシート'!BG62/'3. データシート'!BG$7</f>
        <v>0.04066913753380747</v>
      </c>
      <c r="BH62" s="19">
        <f>'3. データシート'!BH62/'3. データシート'!BH$7</f>
        <v>0.04143438300436945</v>
      </c>
      <c r="BI62" s="290">
        <f>'3. データシート'!BI62/'3. データシート'!BI$7</f>
        <v>0.04053849644531841</v>
      </c>
    </row>
    <row r="63" spans="1:61" ht="13.5">
      <c r="A63" s="6">
        <v>112</v>
      </c>
      <c r="B63" s="17">
        <f>'3. データシート'!B63/'3. データシート'!B$7</f>
        <v>0.0411228140906113</v>
      </c>
      <c r="C63" s="19">
        <f>'3. データシート'!C63/'3. データシート'!C$7</f>
        <v>0.04054054054054054</v>
      </c>
      <c r="D63" s="18">
        <f>'3. データシート'!D63/'3. データシート'!D$7</f>
        <v>0.04105198901210703</v>
      </c>
      <c r="E63" s="11">
        <f>'3. データシート'!E63/'3. データシート'!E$7</f>
        <v>0.04153044544340008</v>
      </c>
      <c r="F63" s="23">
        <f>'3. データシート'!F63/'3. データシート'!F$7</f>
        <v>0.04138035569927243</v>
      </c>
      <c r="G63" s="19">
        <f>'3. データシート'!G63/'3. データシート'!G$7</f>
        <v>0.041378614321037496</v>
      </c>
      <c r="H63" s="19">
        <f>'3. データシート'!H63/'3. データシート'!H$7</f>
        <v>0.041960168246085235</v>
      </c>
      <c r="I63" s="19">
        <f>'3. データシート'!I63/'3. データシート'!I$7</f>
        <v>0.04127000202552157</v>
      </c>
      <c r="J63" s="19">
        <f>'3. データシート'!J63/'3. データシート'!J$7</f>
        <v>0.04144607472394494</v>
      </c>
      <c r="K63" s="19">
        <f>'3. データシート'!K63/'3. データシート'!K$7</f>
        <v>0.04185122957079578</v>
      </c>
      <c r="L63" s="19">
        <f>'3. データシート'!L63/'3. データシート'!L$7</f>
        <v>0.04238282246136584</v>
      </c>
      <c r="M63" s="19">
        <f>'3. データシート'!M63/'3. データシート'!M$7</f>
        <v>0.042072831961210165</v>
      </c>
      <c r="N63" s="19">
        <f>'3. データシート'!N63/'3. データシート'!N$7</f>
        <v>0.041287613715885234</v>
      </c>
      <c r="O63" s="19">
        <f>'3. データシート'!O63/'3. データシート'!O$7</f>
        <v>0.041476985331310064</v>
      </c>
      <c r="P63" s="19">
        <f>'3. データシート'!P63/'3. データシート'!P$7</f>
        <v>0.04233397939406304</v>
      </c>
      <c r="Q63" s="19">
        <f>'3. データシート'!Q63/'3. データシート'!Q$7</f>
        <v>0.042209933539647915</v>
      </c>
      <c r="R63" s="19">
        <f>'3. データシート'!R63/'3. データシート'!R$7</f>
        <v>0.04141951837769328</v>
      </c>
      <c r="S63" s="19">
        <f>'3. データシート'!S63/'3. データシート'!S$7</f>
        <v>0.041424047400143015</v>
      </c>
      <c r="T63" s="19">
        <f>'3. データシート'!T63/'3. データシート'!T$7</f>
        <v>0.04238491178259988</v>
      </c>
      <c r="U63" s="24">
        <f>'3. データシート'!U63/'3. データシート'!U$7</f>
        <v>0.04232263340830096</v>
      </c>
      <c r="V63" s="252">
        <f>'3. データシート'!V63/'3. データシート'!V$7</f>
        <v>0.07252714113389626</v>
      </c>
      <c r="W63" s="253">
        <f>'3. データシート'!W63/'3. データシート'!W$7</f>
        <v>0.06778973005885934</v>
      </c>
      <c r="X63" s="18">
        <f>'3. データシート'!X63/'3. データシート'!X$7</f>
        <v>0.045780611736574675</v>
      </c>
      <c r="Y63" s="11">
        <f>'3. データシート'!Y63/'3. データシート'!Y$7</f>
        <v>0.043820112179487176</v>
      </c>
      <c r="Z63" s="252">
        <f>'3. データシート'!Z63/'3. データシート'!Z$7</f>
        <v>0.07885449228597358</v>
      </c>
      <c r="AA63" s="253">
        <f>'3. データシート'!AA63/'3. データシート'!AA$7</f>
        <v>0.07425216379004909</v>
      </c>
      <c r="AB63" s="18">
        <f>'3. データシート'!AB63/'3. データシート'!AB$7</f>
        <v>0.046505844317334</v>
      </c>
      <c r="AC63" s="11">
        <f>'3. データシート'!AC63/'3. データシート'!AC$7</f>
        <v>0.04642963551494687</v>
      </c>
      <c r="AD63" s="252">
        <f>'3. データシート'!AD63/'3. データシート'!AD$7</f>
        <v>0.03953017815723239</v>
      </c>
      <c r="AE63" s="253">
        <f>'3. データシート'!AE63/'3. データシート'!AE$7</f>
        <v>0.039554644008203924</v>
      </c>
      <c r="AF63" s="18">
        <f>'3. データシート'!AF63/'3. データシート'!AF$7</f>
        <v>0.04033208881902142</v>
      </c>
      <c r="AG63" s="11">
        <f>'3. データシート'!AG63/'3. データシート'!AG$7</f>
        <v>0.03972509261064535</v>
      </c>
      <c r="AH63" s="252">
        <f>'3. データシート'!AH63/'3. データシート'!AH$7</f>
        <v>0.04009051109252792</v>
      </c>
      <c r="AI63" s="253">
        <f>'3. データシート'!AI63/'3. データシート'!AI$7</f>
        <v>0.039525691699604744</v>
      </c>
      <c r="AJ63" s="18">
        <f>'3. データシート'!AJ63/'3. データシート'!AJ$7</f>
        <v>0.03969735678490714</v>
      </c>
      <c r="AK63" s="11">
        <f>'3. データシート'!AK63/'3. データシート'!AK$7</f>
        <v>0.038857474264172825</v>
      </c>
      <c r="AL63" s="252">
        <f>'3. データシート'!AL63/'3. データシート'!AL$7</f>
        <v>0.03989754703970052</v>
      </c>
      <c r="AM63" s="253">
        <f>'3. データシート'!AM63/'3. データシート'!AM$7</f>
        <v>0.039758036977413536</v>
      </c>
      <c r="AN63" s="18">
        <f>'3. データシート'!AN63/'3. データシート'!AN$7</f>
        <v>0.039246087504239545</v>
      </c>
      <c r="AO63" s="11">
        <f>'3. データシート'!AO63/'3. データシート'!AO$7</f>
        <v>0.03909969701341798</v>
      </c>
      <c r="AP63" s="252">
        <f>'3. データシート'!AP63/'3. データシート'!AP$7</f>
        <v>0.03914122973565065</v>
      </c>
      <c r="AQ63" s="253">
        <f>'3. データシート'!AQ63/'3. データシート'!AQ$7</f>
        <v>0.03999411129649622</v>
      </c>
      <c r="AR63" s="18">
        <f>'3. データシート'!AR63/'3. データシート'!AR$7</f>
        <v>0.03897116134060795</v>
      </c>
      <c r="AS63" s="11">
        <f>'3. データシート'!AS63/'3. データシート'!AS$7</f>
        <v>0.03928121670057154</v>
      </c>
      <c r="AT63" s="252">
        <f>'3. データシート'!AT63/'3. データシート'!AT$7</f>
        <v>0.039984319874559</v>
      </c>
      <c r="AU63" s="253">
        <f>'3. データシート'!AU63/'3. データシート'!AU$7</f>
        <v>0.040098643649815045</v>
      </c>
      <c r="AV63" s="18">
        <f>'3. データシート'!AV63/'3. データシート'!AV$7</f>
        <v>0.039532838154808445</v>
      </c>
      <c r="AW63" s="11">
        <f>'3. データシート'!AW63/'3. データシート'!AW$7</f>
        <v>0.04033168146803395</v>
      </c>
      <c r="AX63" s="252">
        <f>'3. データシート'!AX63/'3. データシート'!AX$7</f>
        <v>0.03951847649119345</v>
      </c>
      <c r="AY63" s="253">
        <f>'3. データシート'!AY63/'3. データシート'!AY$7</f>
        <v>0.040397090623157064</v>
      </c>
      <c r="AZ63" s="18">
        <f>'3. データシート'!AZ63/'3. データシート'!AZ$7</f>
        <v>0.03965474722564735</v>
      </c>
      <c r="BA63" s="11">
        <f>'3. データシート'!BA63/'3. データシート'!BA$7</f>
        <v>0.040960031736586335</v>
      </c>
      <c r="BB63" s="252">
        <f>'3. データシート'!BB63/'3. データシート'!BB$7</f>
        <v>0.040335045121404</v>
      </c>
      <c r="BC63" s="253">
        <f>'3. データシート'!BC63/'3. データシート'!BC$7</f>
        <v>0.03999801498684929</v>
      </c>
      <c r="BD63" s="18">
        <f>'3. データシート'!BD63/'3. データシート'!BD$7</f>
        <v>0.04043019318860785</v>
      </c>
      <c r="BE63" s="11">
        <f>'3. データシート'!BE63/'3. データシート'!BE$7</f>
        <v>0.04120349785089669</v>
      </c>
      <c r="BF63" s="252">
        <f>'3. データシート'!BF63/'3. データシート'!BF$7</f>
        <v>0.04032662057910029</v>
      </c>
      <c r="BG63" s="253">
        <f>'3. データシート'!BG63/'3. データシート'!BG$7</f>
        <v>0.04041871181007713</v>
      </c>
      <c r="BH63" s="18">
        <f>'3. データシート'!BH63/'3. データシート'!BH$7</f>
        <v>0.04143438300436945</v>
      </c>
      <c r="BI63" s="11">
        <f>'3. データシート'!BI63/'3. データシート'!BI$7</f>
        <v>0.04028639136792215</v>
      </c>
    </row>
    <row r="64" spans="1:61" ht="13.5">
      <c r="A64" s="6">
        <v>114</v>
      </c>
      <c r="B64" s="17">
        <f>'3. データシート'!B64/'3. データシート'!B$7</f>
        <v>0.0411732096961145</v>
      </c>
      <c r="C64" s="19">
        <f>'3. データシート'!C64/'3. データシート'!C$7</f>
        <v>0.04069237777102946</v>
      </c>
      <c r="D64" s="18">
        <f>'3. データシート'!D64/'3. データシート'!D$7</f>
        <v>0.04135720826126768</v>
      </c>
      <c r="E64" s="11">
        <f>'3. データシート'!E64/'3. データシート'!E$7</f>
        <v>0.041326113608500206</v>
      </c>
      <c r="F64" s="23">
        <f>'3. データシート'!F64/'3. データシート'!F$7</f>
        <v>0.041329830234438154</v>
      </c>
      <c r="G64" s="19">
        <f>'3. データシート'!G64/'3. データシート'!G$7</f>
        <v>0.041075843972346975</v>
      </c>
      <c r="H64" s="19">
        <f>'3. データシート'!H64/'3. データシート'!H$7</f>
        <v>0.04190949171438707</v>
      </c>
      <c r="I64" s="19">
        <f>'3. データシート'!I64/'3. データシート'!I$7</f>
        <v>0.04091553575045574</v>
      </c>
      <c r="J64" s="19">
        <f>'3. データシート'!J64/'3. データシート'!J$7</f>
        <v>0.04144607472394494</v>
      </c>
      <c r="K64" s="19">
        <f>'3. データシート'!K64/'3. データシート'!K$7</f>
        <v>0.041443918334097045</v>
      </c>
      <c r="L64" s="19">
        <f>'3. データシート'!L64/'3. データシート'!L$7</f>
        <v>0.04222981588208293</v>
      </c>
      <c r="M64" s="19">
        <f>'3. データシート'!M64/'3. データシート'!M$7</f>
        <v>0.042072831961210165</v>
      </c>
      <c r="N64" s="19">
        <f>'3. データシート'!N64/'3. データシート'!N$7</f>
        <v>0.04133759872038389</v>
      </c>
      <c r="O64" s="19">
        <f>'3. データシート'!O64/'3. データシート'!O$7</f>
        <v>0.04132524026302478</v>
      </c>
      <c r="P64" s="19">
        <f>'3. データシート'!P64/'3. データシート'!P$7</f>
        <v>0.04228297459961236</v>
      </c>
      <c r="Q64" s="19">
        <f>'3. データシート'!Q64/'3. データシート'!Q$7</f>
        <v>0.04215920044645122</v>
      </c>
      <c r="R64" s="19">
        <f>'3. データシート'!R64/'3. データシート'!R$7</f>
        <v>0.041013941698352346</v>
      </c>
      <c r="S64" s="19">
        <f>'3. データシート'!S64/'3. データシート'!S$7</f>
        <v>0.041168658698539175</v>
      </c>
      <c r="T64" s="19">
        <f>'3. データシート'!T64/'3. データシート'!T$7</f>
        <v>0.04223281281687285</v>
      </c>
      <c r="U64" s="24">
        <f>'3. データシート'!U64/'3. データシート'!U$7</f>
        <v>0.04237374769985688</v>
      </c>
      <c r="V64" s="23">
        <f>'3. データシート'!V64/'3. データシート'!V$7</f>
        <v>0.06910936871733012</v>
      </c>
      <c r="W64" s="291">
        <f>'3. データシート'!W64/'3. データシート'!W$7</f>
        <v>0.06499898518368176</v>
      </c>
      <c r="X64" s="19">
        <f>'3. データシート'!X64/'3. データシート'!X$7</f>
        <v>0.04498356082494769</v>
      </c>
      <c r="Y64" s="290">
        <f>'3. データシート'!Y64/'3. データシート'!Y$7</f>
        <v>0.043118990384615384</v>
      </c>
      <c r="Z64" s="23">
        <f>'3. データシート'!Z64/'3. データシート'!Z$7</f>
        <v>0.07562770999294141</v>
      </c>
      <c r="AA64" s="291">
        <f>'3. データシート'!AA64/'3. データシート'!AA$7</f>
        <v>0.07172141519461457</v>
      </c>
      <c r="AB64" s="19">
        <f>'3. データシート'!AB64/'3. データシート'!AB$7</f>
        <v>0.04561054464063666</v>
      </c>
      <c r="AC64" s="290">
        <f>'3. データシート'!AC64/'3. データシート'!AC$7</f>
        <v>0.04573443241632734</v>
      </c>
      <c r="AD64" s="23">
        <f>'3. データシート'!AD64/'3. データシート'!AD$7</f>
        <v>0.03938212505551991</v>
      </c>
      <c r="AE64" s="291">
        <f>'3. データシート'!AE64/'3. データシート'!AE$7</f>
        <v>0.03940814532669206</v>
      </c>
      <c r="AF64" s="19">
        <f>'3. データシート'!AF64/'3. データシート'!AF$7</f>
        <v>0.040282963254077424</v>
      </c>
      <c r="AG64" s="290">
        <f>'3. データシート'!AG64/'3. データシート'!AG$7</f>
        <v>0.039773835055566385</v>
      </c>
      <c r="AH64" s="23">
        <f>'3. データシート'!AH64/'3. データシート'!AH$7</f>
        <v>0.04004132028137144</v>
      </c>
      <c r="AI64" s="291">
        <f>'3. データシート'!AI64/'3. データシート'!AI$7</f>
        <v>0.03977272727272727</v>
      </c>
      <c r="AJ64" s="19">
        <f>'3. データシート'!AJ64/'3. データシート'!AJ$7</f>
        <v>0.0397956175690282</v>
      </c>
      <c r="AK64" s="290">
        <f>'3. データシート'!AK64/'3. データシート'!AK$7</f>
        <v>0.039050795031656274</v>
      </c>
      <c r="AL64" s="23">
        <f>'3. データシート'!AL64/'3. データシート'!AL$7</f>
        <v>0.03984829080878731</v>
      </c>
      <c r="AM64" s="291">
        <f>'3. データシート'!AM64/'3. データシート'!AM$7</f>
        <v>0.03956290550758573</v>
      </c>
      <c r="AN64" s="19">
        <f>'3. データシート'!AN64/'3. データシート'!AN$7</f>
        <v>0.03919763554435777</v>
      </c>
      <c r="AO64" s="290">
        <f>'3. データシート'!AO64/'3. データシート'!AO$7</f>
        <v>0.03905160390516039</v>
      </c>
      <c r="AP64" s="23">
        <f>'3. データシート'!AP64/'3. データシート'!AP$7</f>
        <v>0.039287279100335915</v>
      </c>
      <c r="AQ64" s="19">
        <f>'3. データシート'!AQ64/'3. データシート'!AQ$7</f>
        <v>0.03999411129649622</v>
      </c>
      <c r="AR64" s="19">
        <f>'3. データシート'!AR64/'3. データシート'!AR$7</f>
        <v>0.03906858924395947</v>
      </c>
      <c r="AS64" s="290">
        <f>'3. データシート'!AS64/'3. データシート'!AS$7</f>
        <v>0.03923278116826504</v>
      </c>
      <c r="AT64" s="23">
        <f>'3. データシート'!AT64/'3. データシート'!AT$7</f>
        <v>0.03983731869854959</v>
      </c>
      <c r="AU64" s="291">
        <f>'3. データシート'!AU64/'3. データシート'!AU$7</f>
        <v>0.039852034525277434</v>
      </c>
      <c r="AV64" s="19">
        <f>'3. データシート'!AV64/'3. データシート'!AV$7</f>
        <v>0.03948397185301016</v>
      </c>
      <c r="AW64" s="290">
        <f>'3. データシート'!AW64/'3. データシート'!AW$7</f>
        <v>0.04033168146803395</v>
      </c>
      <c r="AX64" s="23">
        <f>'3. データシート'!AX64/'3. データシート'!AX$7</f>
        <v>0.03937046721594553</v>
      </c>
      <c r="AY64" s="291">
        <f>'3. データシート'!AY64/'3. データシート'!AY$7</f>
        <v>0.04044623550226067</v>
      </c>
      <c r="AZ64" s="19">
        <f>'3. データシート'!AZ64/'3. データシート'!AZ$7</f>
        <v>0.03960542540073983</v>
      </c>
      <c r="BA64" s="290">
        <f>'3. データシート'!BA64/'3. データシート'!BA$7</f>
        <v>0.04105920856887831</v>
      </c>
      <c r="BB64" s="23">
        <f>'3. データシート'!BB64/'3. データシート'!BB$7</f>
        <v>0.03998603978660817</v>
      </c>
      <c r="BC64" s="291">
        <f>'3. データシート'!BC64/'3. データシート'!BC$7</f>
        <v>0.039650637685474666</v>
      </c>
      <c r="BD64" s="19">
        <f>'3. データシート'!BD64/'3. データシート'!BD$7</f>
        <v>0.04018123879705238</v>
      </c>
      <c r="BE64" s="290">
        <f>'3. データシート'!BE64/'3. データシート'!BE$7</f>
        <v>0.04100587915616817</v>
      </c>
      <c r="BF64" s="23">
        <f>'3. データシート'!BF64/'3. データシート'!BF$7</f>
        <v>0.04002604949403867</v>
      </c>
      <c r="BG64" s="291">
        <f>'3. データシート'!BG64/'3. データシート'!BG$7</f>
        <v>0.040619052389061404</v>
      </c>
      <c r="BH64" s="19">
        <f>'3. データシート'!BH64/'3. データシート'!BH$7</f>
        <v>0.04103259504796344</v>
      </c>
      <c r="BI64" s="290">
        <f>'3. データシート'!BI64/'3. データシート'!BI$7</f>
        <v>0.040135128321484394</v>
      </c>
    </row>
    <row r="65" spans="1:61" ht="13.5">
      <c r="A65" s="6">
        <v>116</v>
      </c>
      <c r="B65" s="17">
        <f>'3. データシート'!B65/'3. データシート'!B$7</f>
        <v>0.0411732096961145</v>
      </c>
      <c r="C65" s="19">
        <f>'3. データシート'!C65/'3. データシート'!C$7</f>
        <v>0.04074299018119243</v>
      </c>
      <c r="D65" s="18">
        <f>'3. データシート'!D65/'3. データシート'!D$7</f>
        <v>0.041509817885848004</v>
      </c>
      <c r="E65" s="11">
        <f>'3. データシート'!E65/'3. データシート'!E$7</f>
        <v>0.041377196567225175</v>
      </c>
      <c r="F65" s="23">
        <f>'3. データシート'!F65/'3. データシート'!F$7</f>
        <v>0.04148140662894099</v>
      </c>
      <c r="G65" s="19">
        <f>'3. データシート'!G65/'3. データシート'!G$7</f>
        <v>0.04092445879800172</v>
      </c>
      <c r="H65" s="19">
        <f>'3. データシート'!H65/'3. データシート'!H$7</f>
        <v>0.04180813865099073</v>
      </c>
      <c r="I65" s="19">
        <f>'3. データシート'!I65/'3. データシート'!I$7</f>
        <v>0.041168725946931335</v>
      </c>
      <c r="J65" s="19">
        <f>'3. データシート'!J65/'3. データシート'!J$7</f>
        <v>0.04144607472394494</v>
      </c>
      <c r="K65" s="19">
        <f>'3. データシート'!K65/'3. データシート'!K$7</f>
        <v>0.04124026271574767</v>
      </c>
      <c r="L65" s="19">
        <f>'3. データシート'!L65/'3. データシート'!L$7</f>
        <v>0.04222981588208293</v>
      </c>
      <c r="M65" s="19">
        <f>'3. データシート'!M65/'3. データシート'!M$7</f>
        <v>0.04202232435981615</v>
      </c>
      <c r="N65" s="19">
        <f>'3. データシート'!N65/'3. データシート'!N$7</f>
        <v>0.041287613715885234</v>
      </c>
      <c r="O65" s="19">
        <f>'3. データシート'!O65/'3. データシート'!O$7</f>
        <v>0.04142640364188164</v>
      </c>
      <c r="P65" s="19">
        <f>'3. データシート'!P65/'3. データシート'!P$7</f>
        <v>0.04212996021626033</v>
      </c>
      <c r="Q65" s="19">
        <f>'3. データシート'!Q65/'3. データシート'!Q$7</f>
        <v>0.042057734260057836</v>
      </c>
      <c r="R65" s="19">
        <f>'3. データシート'!R65/'3. データシート'!R$7</f>
        <v>0.041013941698352346</v>
      </c>
      <c r="S65" s="19">
        <f>'3. データシート'!S65/'3. データシート'!S$7</f>
        <v>0.041270814179180715</v>
      </c>
      <c r="T65" s="19">
        <f>'3. データシート'!T65/'3. データシート'!T$7</f>
        <v>0.04208071385114581</v>
      </c>
      <c r="U65" s="24">
        <f>'3. データシート'!U65/'3. データシート'!U$7</f>
        <v>0.042169290533633205</v>
      </c>
      <c r="V65" s="252">
        <f>'3. データシート'!V65/'3. データシート'!V$7</f>
        <v>0.06664656212303981</v>
      </c>
      <c r="W65" s="253">
        <f>'3. データシート'!W65/'3. データシート'!W$7</f>
        <v>0.06251268520397808</v>
      </c>
      <c r="X65" s="18">
        <f>'3. データシート'!X65/'3. データシート'!X$7</f>
        <v>0.044585035369134204</v>
      </c>
      <c r="Y65" s="11">
        <f>'3. データシート'!Y65/'3. データシート'!Y$7</f>
        <v>0.042868589743589744</v>
      </c>
      <c r="Z65" s="252">
        <f>'3. データシート'!Z65/'3. データシート'!Z$7</f>
        <v>0.07275385701320965</v>
      </c>
      <c r="AA65" s="253">
        <f>'3. データシート'!AA65/'3. データシート'!AA$7</f>
        <v>0.06878574682391052</v>
      </c>
      <c r="AB65" s="18">
        <f>'3. データシート'!AB65/'3. データシート'!AB$7</f>
        <v>0.04476498383486695</v>
      </c>
      <c r="AC65" s="11">
        <f>'3. データシート'!AC65/'3. データシート'!AC$7</f>
        <v>0.0449399145893336</v>
      </c>
      <c r="AD65" s="252">
        <f>'3. データシート'!AD65/'3. データシート'!AD$7</f>
        <v>0.03938212505551991</v>
      </c>
      <c r="AE65" s="253">
        <f>'3. データシート'!AE65/'3. データシート'!AE$7</f>
        <v>0.03931047953901748</v>
      </c>
      <c r="AF65" s="18">
        <f>'3. データシート'!AF65/'3. データシート'!AF$7</f>
        <v>0.04052859107879741</v>
      </c>
      <c r="AG65" s="11">
        <f>'3. データシート'!AG65/'3. データシート'!AG$7</f>
        <v>0.03982257750048743</v>
      </c>
      <c r="AH65" s="252">
        <f>'3. データシート'!AH65/'3. データシート'!AH$7</f>
        <v>0.03989374784790201</v>
      </c>
      <c r="AI65" s="253">
        <f>'3. データシート'!AI65/'3. データシート'!AI$7</f>
        <v>0.03947628458498024</v>
      </c>
      <c r="AJ65" s="18">
        <f>'3. データシート'!AJ65/'3. データシート'!AJ$7</f>
        <v>0.03969735678490714</v>
      </c>
      <c r="AK65" s="11">
        <f>'3. データシート'!AK65/'3. データシート'!AK$7</f>
        <v>0.03876081388043111</v>
      </c>
      <c r="AL65" s="252">
        <f>'3. データシート'!AL65/'3. データシート'!AL$7</f>
        <v>0.03965126588513447</v>
      </c>
      <c r="AM65" s="253">
        <f>'3. データシート'!AM65/'3. データシート'!AM$7</f>
        <v>0.039709254109956585</v>
      </c>
      <c r="AN65" s="18">
        <f>'3. データシート'!AN65/'3. データシート'!AN$7</f>
        <v>0.03914918358447599</v>
      </c>
      <c r="AO65" s="11">
        <f>'3. データシート'!AO65/'3. データシート'!AO$7</f>
        <v>0.03909969701341798</v>
      </c>
      <c r="AP65" s="252">
        <f>'3. データシート'!AP65/'3. データシート'!AP$7</f>
        <v>0.039189912857212406</v>
      </c>
      <c r="AQ65" s="253">
        <f>'3. データシート'!AQ65/'3. データシート'!AQ$7</f>
        <v>0.03999411129649622</v>
      </c>
      <c r="AR65" s="18">
        <f>'3. データシート'!AR65/'3. データシート'!AR$7</f>
        <v>0.03897116134060795</v>
      </c>
      <c r="AS65" s="11">
        <f>'3. データシート'!AS65/'3. データシート'!AS$7</f>
        <v>0.039329652232878036</v>
      </c>
      <c r="AT65" s="252">
        <f>'3. データシート'!AT65/'3. データシート'!AT$7</f>
        <v>0.04003332026656213</v>
      </c>
      <c r="AU65" s="253">
        <f>'3. データシート'!AU65/'3. データシート'!AU$7</f>
        <v>0.03980271270036991</v>
      </c>
      <c r="AV65" s="18">
        <f>'3. データシート'!AV65/'3. データシート'!AV$7</f>
        <v>0.03933737294761532</v>
      </c>
      <c r="AW65" s="11">
        <f>'3. データシート'!AW65/'3. データシート'!AW$7</f>
        <v>0.04028261616211177</v>
      </c>
      <c r="AX65" s="252">
        <f>'3. データシート'!AX65/'3. データシート'!AX$7</f>
        <v>0.03932113079086289</v>
      </c>
      <c r="AY65" s="253">
        <f>'3. データシート'!AY65/'3. データシート'!AY$7</f>
        <v>0.040495380381364264</v>
      </c>
      <c r="AZ65" s="18">
        <f>'3. データシート'!AZ65/'3. データシート'!AZ$7</f>
        <v>0.03960542540073983</v>
      </c>
      <c r="BA65" s="11">
        <f>'3. データシート'!BA65/'3. データシート'!BA$7</f>
        <v>0.04086085490429436</v>
      </c>
      <c r="BB65" s="252">
        <f>'3. データシート'!BB65/'3. データシート'!BB$7</f>
        <v>0.040135613501520666</v>
      </c>
      <c r="BC65" s="253">
        <f>'3. データシート'!BC65/'3. データシート'!BC$7</f>
        <v>0.03999801498684929</v>
      </c>
      <c r="BD65" s="18">
        <f>'3. データシート'!BD65/'3. データシート'!BD$7</f>
        <v>0.040280820553674566</v>
      </c>
      <c r="BE65" s="11">
        <f>'3. データシート'!BE65/'3. データシート'!BE$7</f>
        <v>0.040956474482486044</v>
      </c>
      <c r="BF65" s="252">
        <f>'3. データシート'!BF65/'3. データシート'!BF$7</f>
        <v>0.04022643021741309</v>
      </c>
      <c r="BG65" s="253">
        <f>'3. データシート'!BG65/'3. データシート'!BG$7</f>
        <v>0.04066913753380747</v>
      </c>
      <c r="BH65" s="18">
        <f>'3. データシート'!BH65/'3. データシート'!BH$7</f>
        <v>0.04133393601526794</v>
      </c>
      <c r="BI65" s="11">
        <f>'3. データシート'!BI65/'3. データシート'!BI$7</f>
        <v>0.040135128321484394</v>
      </c>
    </row>
    <row r="66" spans="1:61" ht="13.5">
      <c r="A66" s="6">
        <v>118</v>
      </c>
      <c r="B66" s="17">
        <f>'3. データシート'!B66/'3. データシート'!B$7</f>
        <v>0.0410724184851081</v>
      </c>
      <c r="C66" s="19">
        <f>'3. データシート'!C66/'3. データシート'!C$7</f>
        <v>0.040591152950703514</v>
      </c>
      <c r="D66" s="18">
        <f>'3. データシート'!D66/'3. データシート'!D$7</f>
        <v>0.04125546851154746</v>
      </c>
      <c r="E66" s="11">
        <f>'3. データシート'!E66/'3. データシート'!E$7</f>
        <v>0.04153044544340008</v>
      </c>
      <c r="F66" s="23">
        <f>'3. データシート'!F66/'3. データシート'!F$7</f>
        <v>0.04117825383993533</v>
      </c>
      <c r="G66" s="19">
        <f>'3. データシート'!G66/'3. データシート'!G$7</f>
        <v>0.041075843972346975</v>
      </c>
      <c r="H66" s="19">
        <f>'3. データシート'!H66/'3. データシート'!H$7</f>
        <v>0.04190949171438707</v>
      </c>
      <c r="I66" s="19">
        <f>'3. データシート'!I66/'3. データシート'!I$7</f>
        <v>0.0410674498683411</v>
      </c>
      <c r="J66" s="19">
        <f>'3. データシート'!J66/'3. データシート'!J$7</f>
        <v>0.04149649573942419</v>
      </c>
      <c r="K66" s="19">
        <f>'3. データシート'!K66/'3. データシート'!K$7</f>
        <v>0.041443918334097045</v>
      </c>
      <c r="L66" s="19">
        <f>'3. データシート'!L66/'3. データシート'!L$7</f>
        <v>0.042331820268271536</v>
      </c>
      <c r="M66" s="19">
        <f>'3. データシート'!M66/'3. データシート'!M$7</f>
        <v>0.04192130915702813</v>
      </c>
      <c r="N66" s="19">
        <f>'3. データシート'!N66/'3. データシート'!N$7</f>
        <v>0.04088773367989603</v>
      </c>
      <c r="O66" s="19">
        <f>'3. データシート'!O66/'3. データシート'!O$7</f>
        <v>0.04117349519473951</v>
      </c>
      <c r="P66" s="19">
        <f>'3. データシート'!P66/'3. データシート'!P$7</f>
        <v>0.04197694583290829</v>
      </c>
      <c r="Q66" s="19">
        <f>'3. データシート'!Q66/'3. データシート'!Q$7</f>
        <v>0.042108467353254526</v>
      </c>
      <c r="R66" s="19">
        <f>'3. データシート'!R66/'3. データシート'!R$7</f>
        <v>0.04081115335868188</v>
      </c>
      <c r="S66" s="19">
        <f>'3. データシート'!S66/'3. データシート'!S$7</f>
        <v>0.04106650321789764</v>
      </c>
      <c r="T66" s="19">
        <f>'3. データシート'!T66/'3. データシート'!T$7</f>
        <v>0.04213141350638815</v>
      </c>
      <c r="U66" s="24">
        <f>'3. データシート'!U66/'3. データシート'!U$7</f>
        <v>0.04201594765896545</v>
      </c>
      <c r="V66" s="23">
        <f>'3. データシート'!V66/'3. データシート'!V$7</f>
        <v>0.06378166465621231</v>
      </c>
      <c r="W66" s="291">
        <f>'3. データシート'!W66/'3. データシート'!W$7</f>
        <v>0.059924903592449764</v>
      </c>
      <c r="X66" s="19">
        <f>'3. データシート'!X66/'3. データシート'!X$7</f>
        <v>0.044136694231344024</v>
      </c>
      <c r="Y66" s="290">
        <f>'3. データシート'!Y66/'3. データシート'!Y$7</f>
        <v>0.042568108974358976</v>
      </c>
      <c r="Z66" s="23">
        <f>'3. データシート'!Z66/'3. データシート'!Z$7</f>
        <v>0.07023293334677826</v>
      </c>
      <c r="AA66" s="291">
        <f>'3. データシート'!AA66/'3. データシート'!AA$7</f>
        <v>0.06650807308801944</v>
      </c>
      <c r="AB66" s="19">
        <f>'3. データシート'!AB66/'3. データシート'!AB$7</f>
        <v>0.04406863964188013</v>
      </c>
      <c r="AC66" s="290">
        <f>'3. データシート'!AC66/'3. データシート'!AC$7</f>
        <v>0.04419505412652697</v>
      </c>
      <c r="AD66" s="23">
        <f>'3. データシート'!AD66/'3. データシート'!AD$7</f>
        <v>0.03933277402161575</v>
      </c>
      <c r="AE66" s="291">
        <f>'3. データシート'!AE66/'3. データシート'!AE$7</f>
        <v>0.03935931243285477</v>
      </c>
      <c r="AF66" s="19">
        <f>'3. データシート'!AF66/'3. データシート'!AF$7</f>
        <v>0.040233837689133425</v>
      </c>
      <c r="AG66" s="290">
        <f>'3. データシート'!AG66/'3. データシート'!AG$7</f>
        <v>0.039773835055566385</v>
      </c>
      <c r="AH66" s="23">
        <f>'3. データシート'!AH66/'3. データシート'!AH$7</f>
        <v>0.039942938659058486</v>
      </c>
      <c r="AI66" s="291">
        <f>'3. データシート'!AI66/'3. データシート'!AI$7</f>
        <v>0.039624505928853755</v>
      </c>
      <c r="AJ66" s="19">
        <f>'3. データシート'!AJ66/'3. データシート'!AJ$7</f>
        <v>0.03959909600078609</v>
      </c>
      <c r="AK66" s="290">
        <f>'3. データシート'!AK66/'3. データシート'!AK$7</f>
        <v>0.03890580445604369</v>
      </c>
      <c r="AL66" s="23">
        <f>'3. データシート'!AL66/'3. データシート'!AL$7</f>
        <v>0.03984829080878731</v>
      </c>
      <c r="AM66" s="291">
        <f>'3. データシート'!AM66/'3. データシート'!AM$7</f>
        <v>0.03931899117030099</v>
      </c>
      <c r="AN66" s="19">
        <f>'3. データシート'!AN66/'3. データシート'!AN$7</f>
        <v>0.039342991424003104</v>
      </c>
      <c r="AO66" s="290">
        <f>'3. データシート'!AO66/'3. データシート'!AO$7</f>
        <v>0.038907324580387634</v>
      </c>
      <c r="AP66" s="23">
        <f>'3. データシート'!AP66/'3. データシート'!AP$7</f>
        <v>0.03904386349252714</v>
      </c>
      <c r="AQ66" s="19">
        <f>'3. データシート'!AQ66/'3. データシート'!AQ$7</f>
        <v>0.040141328884090687</v>
      </c>
      <c r="AR66" s="19">
        <f>'3. データシート'!AR66/'3. データシート'!AR$7</f>
        <v>0.03892244738893219</v>
      </c>
      <c r="AS66" s="290">
        <f>'3. データシート'!AS66/'3. データシート'!AS$7</f>
        <v>0.03942652329749104</v>
      </c>
      <c r="AT66" s="23">
        <f>'3. データシート'!AT66/'3. データシート'!AT$7</f>
        <v>0.03964131713053704</v>
      </c>
      <c r="AU66" s="291">
        <f>'3. データシート'!AU66/'3. データシート'!AU$7</f>
        <v>0.04004932182490752</v>
      </c>
      <c r="AV66" s="19">
        <f>'3. データシート'!AV66/'3. データシート'!AV$7</f>
        <v>0.03919077404222048</v>
      </c>
      <c r="AW66" s="290">
        <f>'3. データシート'!AW66/'3. データシート'!AW$7</f>
        <v>0.04023355085618959</v>
      </c>
      <c r="AX66" s="23">
        <f>'3. データシート'!AX66/'3. データシート'!AX$7</f>
        <v>0.03922245794069762</v>
      </c>
      <c r="AY66" s="291">
        <f>'3. データシート'!AY66/'3. データシート'!AY$7</f>
        <v>0.040397090623157064</v>
      </c>
      <c r="AZ66" s="19">
        <f>'3. データシート'!AZ66/'3. データシート'!AZ$7</f>
        <v>0.03960542540073983</v>
      </c>
      <c r="BA66" s="290">
        <f>'3. データシート'!BA66/'3. データシート'!BA$7</f>
        <v>0.0406625012397104</v>
      </c>
      <c r="BB66" s="23">
        <f>'3. データシート'!BB66/'3. データシート'!BB$7</f>
        <v>0.040235329311462335</v>
      </c>
      <c r="BC66" s="291">
        <f>'3. データシート'!BC66/'3. データシート'!BC$7</f>
        <v>0.039650637685474666</v>
      </c>
      <c r="BD66" s="19">
        <f>'3. データシート'!BD66/'3. データシート'!BD$7</f>
        <v>0.0400318661621191</v>
      </c>
      <c r="BE66" s="290">
        <f>'3. データシート'!BE66/'3. データシート'!BE$7</f>
        <v>0.040956474482486044</v>
      </c>
      <c r="BF66" s="23">
        <f>'3. データシート'!BF66/'3. データシート'!BF$7</f>
        <v>0.040176335036569484</v>
      </c>
      <c r="BG66" s="291">
        <f>'3. データシート'!BG66/'3. データシート'!BG$7</f>
        <v>0.04066913753380747</v>
      </c>
      <c r="BH66" s="19">
        <f>'3. データシート'!BH66/'3. データシート'!BH$7</f>
        <v>0.041082818542514186</v>
      </c>
      <c r="BI66" s="290">
        <f>'3. データシート'!BI66/'3. データシート'!BI$7</f>
        <v>0.04028639136792215</v>
      </c>
    </row>
    <row r="67" spans="1:61" ht="15" thickBot="1">
      <c r="A67" s="7">
        <v>120</v>
      </c>
      <c r="B67" s="17">
        <f>'3. データシート'!B67/'3. データシート'!B$7</f>
        <v>0.0409212316685985</v>
      </c>
      <c r="C67" s="19">
        <f>'3. データシート'!C67/'3. データシート'!C$7</f>
        <v>0.04054054054054054</v>
      </c>
      <c r="D67" s="18">
        <f>'3. データシート'!D67/'3. データシート'!D$7</f>
        <v>0.040950249262386815</v>
      </c>
      <c r="E67" s="11">
        <f>'3. データシート'!E67/'3. データシート'!E$7</f>
        <v>0.041377196567225175</v>
      </c>
      <c r="F67" s="23">
        <f>'3. データシート'!F67/'3. データシート'!F$7</f>
        <v>0.04107720291026677</v>
      </c>
      <c r="G67" s="19">
        <f>'3. データシート'!G67/'3. データシート'!G$7</f>
        <v>0.04117676742191048</v>
      </c>
      <c r="H67" s="19">
        <f>'3. データシート'!H67/'3. データシート'!H$7</f>
        <v>0.04190949171438707</v>
      </c>
      <c r="I67" s="19">
        <f>'3. データシート'!I67/'3. データシート'!I$7</f>
        <v>0.041168725946931335</v>
      </c>
      <c r="J67" s="19">
        <f>'3. データシート'!J67/'3. データシート'!J$7</f>
        <v>0.04129481167750718</v>
      </c>
      <c r="K67" s="19">
        <f>'3. データシート'!K67/'3. データシート'!K$7</f>
        <v>0.04154574614327173</v>
      </c>
      <c r="L67" s="19">
        <f>'3. データシート'!L67/'3. データシート'!L$7</f>
        <v>0.04207680930280002</v>
      </c>
      <c r="M67" s="19">
        <f>'3. データシート'!M67/'3. データシート'!M$7</f>
        <v>0.042123339562604174</v>
      </c>
      <c r="N67" s="19">
        <f>'3. データシート'!N67/'3. データシート'!N$7</f>
        <v>0.04088773367989603</v>
      </c>
      <c r="O67" s="19">
        <f>'3. データシート'!O67/'3. データシート'!O$7</f>
        <v>0.041021750126454225</v>
      </c>
      <c r="P67" s="19">
        <f>'3. データシート'!P67/'3. データシート'!P$7</f>
        <v>0.041823931449556255</v>
      </c>
      <c r="Q67" s="19">
        <f>'3. データシート'!Q67/'3. データシート'!Q$7</f>
        <v>0.041550403328090915</v>
      </c>
      <c r="R67" s="19">
        <f>'3. データシート'!R67/'3. データシート'!R$7</f>
        <v>0.04091254752851711</v>
      </c>
      <c r="S67" s="19">
        <f>'3. データシート'!S67/'3. データシート'!S$7</f>
        <v>0.0408111145162938</v>
      </c>
      <c r="T67" s="19">
        <f>'3. データシート'!T67/'3. データシート'!T$7</f>
        <v>0.041877915230176435</v>
      </c>
      <c r="U67" s="24">
        <f>'3. データシート'!U67/'3. データシート'!U$7</f>
        <v>0.04191371907585361</v>
      </c>
      <c r="V67" s="252">
        <f>'3. データシート'!V67/'3. データシート'!V$7</f>
        <v>0.06157016485725774</v>
      </c>
      <c r="W67" s="253">
        <f>'3. データシート'!W67/'3. データシート'!W$7</f>
        <v>0.05794601177186929</v>
      </c>
      <c r="X67" s="18">
        <f>'3. データシート'!X67/'3. データシート'!X$7</f>
        <v>0.04333964331971705</v>
      </c>
      <c r="Y67" s="11">
        <f>'3. データシート'!Y67/'3. データシート'!Y$7</f>
        <v>0.042317708333333336</v>
      </c>
      <c r="Z67" s="252">
        <f>'3. データシート'!Z67/'3. データシート'!Z$7</f>
        <v>0.06735908036704649</v>
      </c>
      <c r="AA67" s="253">
        <f>'3. データシート'!AA67/'3. データシート'!AA$7</f>
        <v>0.06417978438021966</v>
      </c>
      <c r="AB67" s="18">
        <f>'3. データシート'!AB67/'3. データシート'!AB$7</f>
        <v>0.04327281770703805</v>
      </c>
      <c r="AC67" s="11">
        <f>'3. データシート'!AC67/'3. データシート'!AC$7</f>
        <v>0.043698480484655876</v>
      </c>
      <c r="AD67" s="252">
        <f>'3. データシート'!AD67/'3. データシート'!AD$7</f>
        <v>0.03938212505551991</v>
      </c>
      <c r="AE67" s="253">
        <f>'3. データシート'!AE67/'3. データシート'!AE$7</f>
        <v>0.03935931243285477</v>
      </c>
      <c r="AF67" s="18">
        <f>'3. データシート'!AF67/'3. データシート'!AF$7</f>
        <v>0.040233837689133425</v>
      </c>
      <c r="AG67" s="11">
        <f>'3. データシート'!AG67/'3. データシート'!AG$7</f>
        <v>0.03962760772080327</v>
      </c>
      <c r="AH67" s="252">
        <f>'3. データシート'!AH67/'3. データシート'!AH$7</f>
        <v>0.03984455703674553</v>
      </c>
      <c r="AI67" s="253">
        <f>'3. データシート'!AI67/'3. データシート'!AI$7</f>
        <v>0.03967391304347826</v>
      </c>
      <c r="AJ67" s="18">
        <f>'3. データシート'!AJ67/'3. データシート'!AJ$7</f>
        <v>0.03969735678490714</v>
      </c>
      <c r="AK67" s="11">
        <f>'3. データシート'!AK67/'3. データシート'!AK$7</f>
        <v>0.03876081388043111</v>
      </c>
      <c r="AL67" s="252">
        <f>'3. データシート'!AL67/'3. データシート'!AL$7</f>
        <v>0.0397990345778741</v>
      </c>
      <c r="AM67" s="253">
        <f>'3. データシート'!AM67/'3. データシート'!AM$7</f>
        <v>0.03951412264012879</v>
      </c>
      <c r="AN67" s="18">
        <f>'3. データシート'!AN67/'3. データシート'!AN$7</f>
        <v>0.03895537574494888</v>
      </c>
      <c r="AO67" s="11">
        <f>'3. データシート'!AO67/'3. データシート'!AO$7</f>
        <v>0.038907324580387634</v>
      </c>
      <c r="AP67" s="252">
        <f>'3. データシート'!AP67/'3. データシート'!AP$7</f>
        <v>0.03899518037096539</v>
      </c>
      <c r="AQ67" s="253">
        <f>'3. データシート'!AQ67/'3. データシート'!AQ$7</f>
        <v>0.03974874865050545</v>
      </c>
      <c r="AR67" s="18">
        <f>'3. データシート'!AR67/'3. データシート'!AR$7</f>
        <v>0.03906858924395947</v>
      </c>
      <c r="AS67" s="11">
        <f>'3. データシート'!AS67/'3. データシート'!AS$7</f>
        <v>0.03942652329749104</v>
      </c>
      <c r="AT67" s="252">
        <f>'3. データシート'!AT67/'3. データシート'!AT$7</f>
        <v>0.03993531948255586</v>
      </c>
      <c r="AU67" s="253">
        <f>'3. データシート'!AU67/'3. データシート'!AU$7</f>
        <v>0.040098643649815045</v>
      </c>
      <c r="AV67" s="18">
        <f>'3. データシート'!AV67/'3. データシート'!AV$7</f>
        <v>0.03919077404222048</v>
      </c>
      <c r="AW67" s="11">
        <f>'3. データシート'!AW67/'3. データシート'!AW$7</f>
        <v>0.04003728963250086</v>
      </c>
      <c r="AX67" s="252">
        <f>'3. データシート'!AX67/'3. データシート'!AX$7</f>
        <v>0.03927179436578026</v>
      </c>
      <c r="AY67" s="253">
        <f>'3. データシート'!AY67/'3. データシート'!AY$7</f>
        <v>0.04044623550226067</v>
      </c>
      <c r="AZ67" s="18">
        <f>'3. データシート'!AZ67/'3. データシート'!AZ$7</f>
        <v>0.03965474722564735</v>
      </c>
      <c r="BA67" s="11">
        <f>'3. データシート'!BA67/'3. データシート'!BA$7</f>
        <v>0.0406625012397104</v>
      </c>
      <c r="BB67" s="252">
        <f>'3. データシート'!BB67/'3. データシート'!BB$7</f>
        <v>0.040235329311462335</v>
      </c>
      <c r="BC67" s="253">
        <f>'3. データシート'!BC67/'3. データシート'!BC$7</f>
        <v>0.03970026301424247</v>
      </c>
      <c r="BD67" s="18">
        <f>'3. データシート'!BD67/'3. データシート'!BD$7</f>
        <v>0.040131447918741285</v>
      </c>
      <c r="BE67" s="11">
        <f>'3. データシート'!BE67/'3. データシート'!BE$7</f>
        <v>0.04075885578775752</v>
      </c>
      <c r="BF67" s="252">
        <f>'3. データシート'!BF67/'3. データシート'!BF$7</f>
        <v>0.040276525398256685</v>
      </c>
      <c r="BG67" s="253">
        <f>'3. データシート'!BG67/'3. データシート'!BG$7</f>
        <v>0.0404687969548232</v>
      </c>
      <c r="BH67" s="18">
        <f>'3. データシート'!BH67/'3. データシート'!BH$7</f>
        <v>0.041133042037064936</v>
      </c>
      <c r="BI67" s="11">
        <f>'3. データシート'!BI67/'3. データシート'!BI$7</f>
        <v>0.04038723339888065</v>
      </c>
    </row>
    <row r="68" spans="1:61" ht="15" thickBot="1">
      <c r="A68" s="13" t="s">
        <v>217</v>
      </c>
      <c r="B68" s="43">
        <f>(B11/2+SUM(B12:B66)+B67/2)*2</f>
        <v>20.546691528498716</v>
      </c>
      <c r="C68" s="44">
        <f aca="true" t="shared" si="0" ref="C68:BI68">(C11/2+SUM(C12:C66)+C67/2)*2</f>
        <v>19.103299929142626</v>
      </c>
      <c r="D68" s="44">
        <f t="shared" si="0"/>
        <v>19.77780038661105</v>
      </c>
      <c r="E68" s="45">
        <f t="shared" si="0"/>
        <v>19.146914589293015</v>
      </c>
      <c r="F68" s="43">
        <f t="shared" si="0"/>
        <v>28.353274050121254</v>
      </c>
      <c r="G68" s="44">
        <f t="shared" si="0"/>
        <v>28.80516728061765</v>
      </c>
      <c r="H68" s="44">
        <f t="shared" si="0"/>
        <v>28.426747073430302</v>
      </c>
      <c r="I68" s="44">
        <f t="shared" si="0"/>
        <v>28.52334413611504</v>
      </c>
      <c r="J68" s="44">
        <f t="shared" si="0"/>
        <v>34.039025865980975</v>
      </c>
      <c r="K68" s="44">
        <f t="shared" si="0"/>
        <v>33.81085484445801</v>
      </c>
      <c r="L68" s="44">
        <f t="shared" si="0"/>
        <v>33.96613454378538</v>
      </c>
      <c r="M68" s="44">
        <f t="shared" si="0"/>
        <v>33.786453861306136</v>
      </c>
      <c r="N68" s="44">
        <f t="shared" si="0"/>
        <v>42.63630910726781</v>
      </c>
      <c r="O68" s="44">
        <f t="shared" si="0"/>
        <v>42.72807283763281</v>
      </c>
      <c r="P68" s="44">
        <f t="shared" si="0"/>
        <v>43.16168519840864</v>
      </c>
      <c r="Q68" s="44">
        <f t="shared" si="0"/>
        <v>42.03870935010908</v>
      </c>
      <c r="R68" s="44">
        <f t="shared" si="0"/>
        <v>57.10529784537392</v>
      </c>
      <c r="S68" s="44">
        <f t="shared" si="0"/>
        <v>55.84978036571662</v>
      </c>
      <c r="T68" s="44">
        <f t="shared" si="0"/>
        <v>57.952190225106484</v>
      </c>
      <c r="U68" s="45">
        <f t="shared" si="0"/>
        <v>57.107135555101195</v>
      </c>
      <c r="V68" s="43">
        <f t="shared" si="0"/>
        <v>40.159278246883794</v>
      </c>
      <c r="W68" s="44">
        <f t="shared" si="0"/>
        <v>39.13248427034705</v>
      </c>
      <c r="X68" s="44">
        <f t="shared" si="0"/>
        <v>32.60411477533129</v>
      </c>
      <c r="Y68" s="44">
        <f t="shared" si="0"/>
        <v>31.360927483974365</v>
      </c>
      <c r="Z68" s="44">
        <f t="shared" si="0"/>
        <v>40.939850761318944</v>
      </c>
      <c r="AA68" s="44">
        <f t="shared" si="0"/>
        <v>39.889153211519975</v>
      </c>
      <c r="AB68" s="44">
        <f t="shared" si="0"/>
        <v>33.45083312608805</v>
      </c>
      <c r="AC68" s="45">
        <f t="shared" si="0"/>
        <v>33.86319396166452</v>
      </c>
      <c r="AD68" s="43">
        <f t="shared" si="0"/>
        <v>20.441247594137096</v>
      </c>
      <c r="AE68" s="44">
        <f t="shared" si="0"/>
        <v>20.390321320441444</v>
      </c>
      <c r="AF68" s="44">
        <f t="shared" si="0"/>
        <v>20.56430536451168</v>
      </c>
      <c r="AG68" s="44">
        <f t="shared" si="0"/>
        <v>20.30181321895107</v>
      </c>
      <c r="AH68" s="44">
        <f t="shared" si="0"/>
        <v>20.39756013576664</v>
      </c>
      <c r="AI68" s="44">
        <f t="shared" si="0"/>
        <v>20.1431324110672</v>
      </c>
      <c r="AJ68" s="44">
        <f t="shared" si="0"/>
        <v>19.81325537977793</v>
      </c>
      <c r="AK68" s="45">
        <f t="shared" si="0"/>
        <v>20.24126431781934</v>
      </c>
      <c r="AL68" s="43">
        <f t="shared" si="0"/>
        <v>20.90212786917546</v>
      </c>
      <c r="AM68" s="44">
        <f t="shared" si="0"/>
        <v>20.507293038684804</v>
      </c>
      <c r="AN68" s="44">
        <f t="shared" si="0"/>
        <v>20.628179659867236</v>
      </c>
      <c r="AO68" s="44">
        <f t="shared" si="0"/>
        <v>20.09738854422162</v>
      </c>
      <c r="AP68" s="44">
        <f t="shared" si="0"/>
        <v>20.778102331921527</v>
      </c>
      <c r="AQ68" s="44">
        <f t="shared" si="0"/>
        <v>20.294876827951708</v>
      </c>
      <c r="AR68" s="44">
        <f t="shared" si="0"/>
        <v>20.448947778643802</v>
      </c>
      <c r="AS68" s="45">
        <f t="shared" si="0"/>
        <v>20.51114017243049</v>
      </c>
      <c r="AT68" s="43">
        <f t="shared" si="0"/>
        <v>20.222461779694243</v>
      </c>
      <c r="AU68" s="44">
        <f t="shared" si="0"/>
        <v>21.02214549938348</v>
      </c>
      <c r="AV68" s="44">
        <f t="shared" si="0"/>
        <v>20.845338154808445</v>
      </c>
      <c r="AW68" s="44">
        <f t="shared" si="0"/>
        <v>20.796231784505178</v>
      </c>
      <c r="AX68" s="44">
        <f t="shared" si="0"/>
        <v>20.86200601904387</v>
      </c>
      <c r="AY68" s="44">
        <f t="shared" si="0"/>
        <v>20.666601140161195</v>
      </c>
      <c r="AZ68" s="44">
        <f t="shared" si="0"/>
        <v>20.461109741060415</v>
      </c>
      <c r="BA68" s="45">
        <f t="shared" si="0"/>
        <v>20.972428840622822</v>
      </c>
      <c r="BB68" s="43">
        <f t="shared" si="0"/>
        <v>20.431769457047412</v>
      </c>
      <c r="BC68" s="44">
        <f t="shared" si="0"/>
        <v>20.31889236266191</v>
      </c>
      <c r="BD68" s="44">
        <f t="shared" si="0"/>
        <v>20.10396335391357</v>
      </c>
      <c r="BE68" s="44">
        <f t="shared" si="0"/>
        <v>21.003655945852483</v>
      </c>
      <c r="BF68" s="44">
        <f t="shared" si="0"/>
        <v>21.08841799418895</v>
      </c>
      <c r="BG68" s="44">
        <f t="shared" si="0"/>
        <v>20.27326454973454</v>
      </c>
      <c r="BH68" s="44">
        <f t="shared" si="0"/>
        <v>42.82366531063228</v>
      </c>
      <c r="BI68" s="45">
        <f t="shared" si="0"/>
        <v>32.036504815207</v>
      </c>
    </row>
    <row r="69" spans="1:61" ht="15" thickBot="1">
      <c r="A69" s="39" t="s">
        <v>214</v>
      </c>
      <c r="B69" s="508"/>
      <c r="C69" s="509"/>
      <c r="D69" s="509"/>
      <c r="E69" s="510"/>
      <c r="F69" s="40">
        <f>F68-AVERAGE($B$68:$E$68)</f>
        <v>8.7095974417349</v>
      </c>
      <c r="G69" s="41">
        <f aca="true" t="shared" si="1" ref="G69:U69">G68-AVERAGE($B$68:$E$68)</f>
        <v>9.161490672231295</v>
      </c>
      <c r="H69" s="41">
        <f t="shared" si="1"/>
        <v>8.783070465043949</v>
      </c>
      <c r="I69" s="41">
        <f t="shared" si="1"/>
        <v>8.879667527728685</v>
      </c>
      <c r="J69" s="41">
        <f t="shared" si="1"/>
        <v>14.39534925759462</v>
      </c>
      <c r="K69" s="41">
        <f t="shared" si="1"/>
        <v>14.167178236071653</v>
      </c>
      <c r="L69" s="41">
        <f t="shared" si="1"/>
        <v>14.322457935399026</v>
      </c>
      <c r="M69" s="41">
        <f t="shared" si="1"/>
        <v>14.142777252919782</v>
      </c>
      <c r="N69" s="41">
        <f t="shared" si="1"/>
        <v>22.99263249888146</v>
      </c>
      <c r="O69" s="41">
        <f t="shared" si="1"/>
        <v>23.084396229246455</v>
      </c>
      <c r="P69" s="41">
        <f t="shared" si="1"/>
        <v>23.518008590022287</v>
      </c>
      <c r="Q69" s="41">
        <f t="shared" si="1"/>
        <v>22.395032741722726</v>
      </c>
      <c r="R69" s="41">
        <f t="shared" si="1"/>
        <v>37.46162123698757</v>
      </c>
      <c r="S69" s="41">
        <f t="shared" si="1"/>
        <v>36.20610375733027</v>
      </c>
      <c r="T69" s="41">
        <f t="shared" si="1"/>
        <v>38.308513616720134</v>
      </c>
      <c r="U69" s="42">
        <f t="shared" si="1"/>
        <v>37.46345894671484</v>
      </c>
      <c r="V69" s="40">
        <f aca="true" t="shared" si="2" ref="V69:BI69">V68-AVERAGE($B$68:$E$68)</f>
        <v>20.51560163849744</v>
      </c>
      <c r="W69" s="41">
        <f t="shared" si="2"/>
        <v>19.488807661960696</v>
      </c>
      <c r="X69" s="41">
        <f t="shared" si="2"/>
        <v>12.960438166944936</v>
      </c>
      <c r="Y69" s="41">
        <f t="shared" si="2"/>
        <v>11.717250875588011</v>
      </c>
      <c r="Z69" s="41">
        <f t="shared" si="2"/>
        <v>21.29617415293259</v>
      </c>
      <c r="AA69" s="41">
        <f t="shared" si="2"/>
        <v>20.24547660313362</v>
      </c>
      <c r="AB69" s="41">
        <f t="shared" si="2"/>
        <v>13.807156517701696</v>
      </c>
      <c r="AC69" s="42">
        <f t="shared" si="2"/>
        <v>14.219517353278167</v>
      </c>
      <c r="AD69" s="40">
        <f t="shared" si="2"/>
        <v>0.7975709857507418</v>
      </c>
      <c r="AE69" s="41">
        <f t="shared" si="2"/>
        <v>0.7466447120550903</v>
      </c>
      <c r="AF69" s="41">
        <f t="shared" si="2"/>
        <v>0.9206287561253248</v>
      </c>
      <c r="AG69" s="41">
        <f t="shared" si="2"/>
        <v>0.6581366105647177</v>
      </c>
      <c r="AH69" s="41">
        <f t="shared" si="2"/>
        <v>0.7538835273802853</v>
      </c>
      <c r="AI69" s="41">
        <f t="shared" si="2"/>
        <v>0.49945580268084555</v>
      </c>
      <c r="AJ69" s="41">
        <f t="shared" si="2"/>
        <v>0.16957877139157773</v>
      </c>
      <c r="AK69" s="42">
        <f t="shared" si="2"/>
        <v>0.597587709432986</v>
      </c>
      <c r="AL69" s="40">
        <f t="shared" si="2"/>
        <v>1.258451260789105</v>
      </c>
      <c r="AM69" s="41">
        <f t="shared" si="2"/>
        <v>0.8636164302984497</v>
      </c>
      <c r="AN69" s="41">
        <f t="shared" si="2"/>
        <v>0.9845030514808819</v>
      </c>
      <c r="AO69" s="41">
        <f t="shared" si="2"/>
        <v>0.4537119358352655</v>
      </c>
      <c r="AP69" s="41">
        <f t="shared" si="2"/>
        <v>1.1344257235351733</v>
      </c>
      <c r="AQ69" s="41">
        <f t="shared" si="2"/>
        <v>0.6512002195653537</v>
      </c>
      <c r="AR69" s="41">
        <f t="shared" si="2"/>
        <v>0.8052711702574484</v>
      </c>
      <c r="AS69" s="42">
        <f t="shared" si="2"/>
        <v>0.8674635640441366</v>
      </c>
      <c r="AT69" s="40">
        <f t="shared" si="2"/>
        <v>0.5787851713078886</v>
      </c>
      <c r="AU69" s="41">
        <f t="shared" si="2"/>
        <v>1.3784688909971266</v>
      </c>
      <c r="AV69" s="41">
        <f t="shared" si="2"/>
        <v>1.2016615464220912</v>
      </c>
      <c r="AW69" s="41">
        <f t="shared" si="2"/>
        <v>1.152555176118824</v>
      </c>
      <c r="AX69" s="41">
        <f t="shared" si="2"/>
        <v>1.2183294106575175</v>
      </c>
      <c r="AY69" s="41">
        <f t="shared" si="2"/>
        <v>1.0229245317748408</v>
      </c>
      <c r="AZ69" s="41">
        <f t="shared" si="2"/>
        <v>0.8174331326740614</v>
      </c>
      <c r="BA69" s="42">
        <f t="shared" si="2"/>
        <v>1.328752232236468</v>
      </c>
      <c r="BB69" s="40">
        <f t="shared" si="2"/>
        <v>0.7880928486610586</v>
      </c>
      <c r="BC69" s="41">
        <f t="shared" si="2"/>
        <v>0.6752157542755555</v>
      </c>
      <c r="BD69" s="41">
        <f t="shared" si="2"/>
        <v>0.4602867455272168</v>
      </c>
      <c r="BE69" s="41">
        <f t="shared" si="2"/>
        <v>1.3599793374661289</v>
      </c>
      <c r="BF69" s="41">
        <f t="shared" si="2"/>
        <v>1.4447413858025975</v>
      </c>
      <c r="BG69" s="41">
        <f t="shared" si="2"/>
        <v>0.6295879413481877</v>
      </c>
      <c r="BH69" s="41">
        <f t="shared" si="2"/>
        <v>23.179988702245925</v>
      </c>
      <c r="BI69" s="42">
        <f t="shared" si="2"/>
        <v>12.39282820682065</v>
      </c>
    </row>
    <row r="71" spans="1:2" ht="13.5">
      <c r="A71" s="1" t="s">
        <v>259</v>
      </c>
      <c r="B71" s="12">
        <f>AVERAGE(B68:E68)</f>
        <v>19.643676608386354</v>
      </c>
    </row>
    <row r="78" ht="13.5">
      <c r="AN78" s="12"/>
    </row>
    <row r="79" ht="13.5">
      <c r="AN79" s="12"/>
    </row>
  </sheetData>
  <sheetProtection password="BD4D" sheet="1" objects="1" scenarios="1"/>
  <mergeCells count="37">
    <mergeCell ref="A4:A6"/>
    <mergeCell ref="B4:E5"/>
    <mergeCell ref="F4:U4"/>
    <mergeCell ref="F5:I5"/>
    <mergeCell ref="J5:M5"/>
    <mergeCell ref="N5:Q5"/>
    <mergeCell ref="R5:U5"/>
    <mergeCell ref="B69:E69"/>
    <mergeCell ref="V5:W5"/>
    <mergeCell ref="X5:Y5"/>
    <mergeCell ref="AJ5:AK5"/>
    <mergeCell ref="Z5:AA5"/>
    <mergeCell ref="AD5:AE5"/>
    <mergeCell ref="AB5:AC5"/>
    <mergeCell ref="AF5:AG5"/>
    <mergeCell ref="AH5:AI5"/>
    <mergeCell ref="AT4:AW4"/>
    <mergeCell ref="BF4:BG4"/>
    <mergeCell ref="BH4:BI4"/>
    <mergeCell ref="AL5:AM5"/>
    <mergeCell ref="AN5:AO5"/>
    <mergeCell ref="AT5:AU5"/>
    <mergeCell ref="AP5:AQ5"/>
    <mergeCell ref="AR5:AS5"/>
    <mergeCell ref="AP4:AS4"/>
    <mergeCell ref="AV5:AW5"/>
    <mergeCell ref="AX4:BA4"/>
    <mergeCell ref="BB5:BC5"/>
    <mergeCell ref="BD5:BE5"/>
    <mergeCell ref="AZ5:BA5"/>
    <mergeCell ref="BB4:BE4"/>
    <mergeCell ref="AX5:AY5"/>
    <mergeCell ref="V4:Y4"/>
    <mergeCell ref="Z4:AC4"/>
    <mergeCell ref="AD4:AG4"/>
    <mergeCell ref="AH4:AK4"/>
    <mergeCell ref="AL4:AO4"/>
  </mergeCells>
  <printOptions/>
  <pageMargins left="0.7" right="0.7" top="0.75" bottom="0.75" header="0.512" footer="0.51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 topLeftCell="A1">
      <selection activeCell="W68" sqref="W68"/>
    </sheetView>
  </sheetViews>
  <sheetFormatPr defaultColWidth="9.00390625" defaultRowHeight="13.5"/>
  <cols>
    <col min="1" max="1" width="10.625" style="1" customWidth="1"/>
    <col min="2" max="2" width="10.875" style="1" bestFit="1" customWidth="1"/>
    <col min="3" max="4" width="9.50390625" style="1" customWidth="1"/>
    <col min="5" max="6" width="9.875" style="1" bestFit="1" customWidth="1"/>
    <col min="7" max="7" width="9.50390625" style="1" customWidth="1"/>
    <col min="8" max="8" width="11.125" style="1" bestFit="1" customWidth="1"/>
    <col min="9" max="9" width="9.375" style="1" bestFit="1" customWidth="1"/>
    <col min="10" max="10" width="9.375" style="1" customWidth="1"/>
    <col min="11" max="12" width="9.00390625" style="1" customWidth="1"/>
    <col min="13" max="13" width="10.875" style="1" customWidth="1"/>
    <col min="14" max="14" width="10.375" style="1" customWidth="1"/>
    <col min="15" max="15" width="10.375" style="1" bestFit="1" customWidth="1"/>
    <col min="16" max="16" width="10.375" style="1" customWidth="1"/>
    <col min="17" max="18" width="9.125" style="1" bestFit="1" customWidth="1"/>
    <col min="19" max="16384" width="9.00390625" style="1" customWidth="1"/>
  </cols>
  <sheetData>
    <row r="1" ht="18">
      <c r="A1" s="2" t="s">
        <v>222</v>
      </c>
    </row>
    <row r="3" spans="1:12" ht="15" thickBot="1">
      <c r="A3" s="66" t="s">
        <v>227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thickBot="1">
      <c r="A4" s="73" t="s">
        <v>63</v>
      </c>
      <c r="B4" s="469" t="s">
        <v>64</v>
      </c>
      <c r="C4" s="469"/>
      <c r="D4" s="469"/>
      <c r="E4" s="469"/>
      <c r="F4" s="70" t="s">
        <v>228</v>
      </c>
      <c r="G4" s="71" t="s">
        <v>229</v>
      </c>
      <c r="H4" s="72" t="s">
        <v>230</v>
      </c>
      <c r="I4" s="94"/>
      <c r="J4" s="94"/>
      <c r="K4" s="5"/>
      <c r="L4" s="5"/>
    </row>
    <row r="5" spans="1:12" ht="13.5">
      <c r="A5" s="62">
        <f>ROUND('1. 実験内容を入力するシート'!D32,2)</f>
        <v>19.98</v>
      </c>
      <c r="B5" s="55">
        <f>'データ処理シート No. 2'!F69</f>
        <v>8.7095974417349</v>
      </c>
      <c r="C5" s="55">
        <f>'データ処理シート No. 2'!G69</f>
        <v>9.161490672231295</v>
      </c>
      <c r="D5" s="55">
        <f>'データ処理シート No. 2'!H69</f>
        <v>8.783070465043949</v>
      </c>
      <c r="E5" s="55">
        <f>'データ処理シート No. 2'!I69</f>
        <v>8.879667527728685</v>
      </c>
      <c r="F5" s="64">
        <f>AVERAGE(B5:E5)</f>
        <v>8.883456526684707</v>
      </c>
      <c r="G5" s="56">
        <f>STDEV(B5:E5)</f>
        <v>0.19800815252091394</v>
      </c>
      <c r="H5" s="57">
        <f>G5/F5</f>
        <v>0.02228953920426403</v>
      </c>
      <c r="I5" s="93"/>
      <c r="J5" s="93"/>
      <c r="K5" s="5"/>
      <c r="L5" s="5"/>
    </row>
    <row r="6" spans="1:12" ht="13.5">
      <c r="A6" s="62">
        <f>ROUND('1. 実験内容を入力するシート'!C32,2)</f>
        <v>39.95</v>
      </c>
      <c r="B6" s="55">
        <f>'データ処理シート No. 2'!J69</f>
        <v>14.39534925759462</v>
      </c>
      <c r="C6" s="55">
        <f>'データ処理シート No. 2'!K69</f>
        <v>14.167178236071653</v>
      </c>
      <c r="D6" s="55">
        <f>'データ処理シート No. 2'!L69</f>
        <v>14.322457935399026</v>
      </c>
      <c r="E6" s="55">
        <f>'データ処理シート No. 2'!M69</f>
        <v>14.142777252919782</v>
      </c>
      <c r="F6" s="64">
        <f>AVERAGE(B6:E6)</f>
        <v>14.25694067049627</v>
      </c>
      <c r="G6" s="56">
        <f>STDEV(B6:E6)</f>
        <v>0.12184693886112057</v>
      </c>
      <c r="H6" s="57">
        <f>G6/F6</f>
        <v>0.008546499678803755</v>
      </c>
      <c r="I6" s="93"/>
      <c r="J6" s="93"/>
      <c r="K6" s="5"/>
      <c r="L6" s="5"/>
    </row>
    <row r="7" spans="1:12" ht="13.5">
      <c r="A7" s="62">
        <f>ROUND('1. 実験内容を入力するシート'!B32,2)</f>
        <v>79.91</v>
      </c>
      <c r="B7" s="55">
        <f>'データ処理シート No. 2'!N69</f>
        <v>22.99263249888146</v>
      </c>
      <c r="C7" s="55">
        <f>'データ処理シート No. 2'!O69</f>
        <v>23.084396229246455</v>
      </c>
      <c r="D7" s="55">
        <f>'データ処理シート No. 2'!P69</f>
        <v>23.518008590022287</v>
      </c>
      <c r="E7" s="55">
        <f>'データ処理シート No. 2'!Q69</f>
        <v>22.395032741722726</v>
      </c>
      <c r="F7" s="64">
        <f>AVERAGE(B7:E7)</f>
        <v>22.997517514968234</v>
      </c>
      <c r="G7" s="56">
        <f>STDEV(B7:E7)</f>
        <v>0.4624105807542396</v>
      </c>
      <c r="H7" s="57">
        <f>G7/F7</f>
        <v>0.020106978088103362</v>
      </c>
      <c r="I7" s="93"/>
      <c r="J7" s="93"/>
      <c r="K7" s="5"/>
      <c r="L7" s="5"/>
    </row>
    <row r="8" spans="1:13" ht="15" thickBot="1">
      <c r="A8" s="63">
        <f>ROUND('1. 実験内容を入力するシート'!A32,2)</f>
        <v>159.81</v>
      </c>
      <c r="B8" s="59">
        <f>'データ処理シート No. 2'!R69</f>
        <v>37.46162123698757</v>
      </c>
      <c r="C8" s="59">
        <f>'データ処理シート No. 2'!S69</f>
        <v>36.20610375733027</v>
      </c>
      <c r="D8" s="59">
        <f>'データ処理シート No. 2'!T69</f>
        <v>38.308513616720134</v>
      </c>
      <c r="E8" s="59">
        <f>'データ処理シート No. 2'!U69</f>
        <v>37.46345894671484</v>
      </c>
      <c r="F8" s="65">
        <f>AVERAGE(B8:E8)</f>
        <v>37.359924389438206</v>
      </c>
      <c r="G8" s="60">
        <f>STDEV(B8:E8)</f>
        <v>0.8664458487686411</v>
      </c>
      <c r="H8" s="61">
        <f>G8/F8</f>
        <v>0.02319185231042889</v>
      </c>
      <c r="I8" s="93"/>
      <c r="J8" s="93"/>
      <c r="K8" s="5"/>
      <c r="L8" s="5"/>
      <c r="M8" s="1">
        <f>POWER(20/3416.8,1/-0.9411)</f>
        <v>235.678063673951</v>
      </c>
    </row>
    <row r="9" spans="1:12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4.25">
      <c r="A10" s="169" t="s">
        <v>49</v>
      </c>
      <c r="B10" s="169" t="s">
        <v>50</v>
      </c>
      <c r="C10" s="169"/>
      <c r="D10" s="5"/>
      <c r="E10" s="5"/>
      <c r="F10" s="5"/>
      <c r="G10" s="5"/>
      <c r="H10" s="5"/>
      <c r="I10" s="5"/>
      <c r="J10" s="5"/>
      <c r="K10" s="5"/>
      <c r="L10" s="5"/>
    </row>
    <row r="11" spans="1:11" ht="14.25">
      <c r="A11" s="170">
        <f>LOG(A5)</f>
        <v>1.3005954838899636</v>
      </c>
      <c r="B11" s="126">
        <f>LOG(F5)</f>
        <v>0.9485819813620727</v>
      </c>
      <c r="C11" s="170"/>
      <c r="D11" s="5"/>
      <c r="E11" s="5"/>
      <c r="F11" s="5"/>
      <c r="G11" s="5"/>
      <c r="H11" s="5"/>
      <c r="I11" s="5"/>
      <c r="J11" s="5"/>
      <c r="K11" s="5"/>
    </row>
    <row r="12" spans="1:11" ht="14.25">
      <c r="A12" s="170">
        <f>LOG(A6)</f>
        <v>1.6015167836500102</v>
      </c>
      <c r="B12" s="126">
        <f>LOG(F6)</f>
        <v>1.1540263423134658</v>
      </c>
      <c r="C12" s="170"/>
      <c r="D12" s="5"/>
      <c r="E12" s="5"/>
      <c r="F12" s="5"/>
      <c r="G12" s="5"/>
      <c r="H12" s="5"/>
      <c r="I12" s="5"/>
      <c r="J12" s="5"/>
      <c r="K12" s="5"/>
    </row>
    <row r="13" spans="1:11" ht="14.25">
      <c r="A13" s="170">
        <f>LOG(A7)</f>
        <v>1.9026011306665314</v>
      </c>
      <c r="B13" s="126">
        <f>LOG(F7)</f>
        <v>1.3616809582898373</v>
      </c>
      <c r="C13" s="170"/>
      <c r="D13" s="5"/>
      <c r="E13" s="5"/>
      <c r="F13" s="5"/>
      <c r="G13" s="5"/>
      <c r="H13" s="5"/>
      <c r="I13" s="5"/>
      <c r="J13" s="5"/>
      <c r="K13" s="5"/>
    </row>
    <row r="14" spans="1:11" ht="14.25">
      <c r="A14" s="170">
        <f>LOG(A8)</f>
        <v>2.2036039515044923</v>
      </c>
      <c r="B14" s="126">
        <f>LOG(F8)</f>
        <v>1.5724059886157915</v>
      </c>
      <c r="C14" s="170"/>
      <c r="D14" s="5"/>
      <c r="E14" s="5"/>
      <c r="F14" s="5"/>
      <c r="G14" s="5"/>
      <c r="H14" s="5"/>
      <c r="I14" s="5"/>
      <c r="J14" s="5"/>
      <c r="K14" s="5"/>
    </row>
    <row r="15" spans="4:12" ht="14.25">
      <c r="D15" s="5"/>
      <c r="E15" s="5"/>
      <c r="F15" s="5"/>
      <c r="G15" s="5"/>
      <c r="H15" s="5"/>
      <c r="I15" s="5"/>
      <c r="J15" s="5"/>
      <c r="K15" s="5"/>
      <c r="L15" s="5"/>
    </row>
    <row r="16" spans="1:12" ht="14.25">
      <c r="A16" s="5" t="s">
        <v>51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>
      <c r="A17" s="66" t="s">
        <v>52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4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N18" s="168"/>
    </row>
    <row r="19" spans="1:12" ht="15">
      <c r="A19" s="69" t="s">
        <v>45</v>
      </c>
      <c r="B19" s="74">
        <f>INDEX(LINEST(B11:B14,A11:A14),1,1)</f>
        <v>0.6907147693408434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69" t="s">
        <v>53</v>
      </c>
      <c r="B20" s="74">
        <f>10^(INDEX(LINEST(B11:B14,A11:A14),1,2))</f>
        <v>1.119403710740102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69" t="s">
        <v>158</v>
      </c>
      <c r="B21" s="171">
        <f>INDEX(LINEST(B11:B14,A11:A14,TRUE,TRUE),3,1)</f>
        <v>0.9999681860444278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3.5">
      <c r="A22" s="69"/>
      <c r="B22" s="294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ht="14.25">
      <c r="C23" s="75"/>
    </row>
    <row r="24" ht="14.25"/>
    <row r="25" ht="15.75" thickBot="1">
      <c r="A25" s="48" t="s">
        <v>60</v>
      </c>
    </row>
    <row r="26" spans="1:17" ht="40.25" customHeight="1" thickBot="1">
      <c r="A26" s="533" t="s">
        <v>236</v>
      </c>
      <c r="B26" s="534"/>
      <c r="C26" s="534"/>
      <c r="D26" s="535"/>
      <c r="E26" s="118" t="s">
        <v>243</v>
      </c>
      <c r="F26" s="123" t="s">
        <v>54</v>
      </c>
      <c r="G26" s="122" t="s">
        <v>55</v>
      </c>
      <c r="H26" s="85" t="s">
        <v>66</v>
      </c>
      <c r="I26" s="409" t="s">
        <v>92</v>
      </c>
      <c r="J26" s="410" t="s">
        <v>294</v>
      </c>
      <c r="K26" s="536" t="s">
        <v>65</v>
      </c>
      <c r="L26" s="537"/>
      <c r="M26" s="77" t="s">
        <v>38</v>
      </c>
      <c r="N26" s="295" t="s">
        <v>56</v>
      </c>
      <c r="O26" s="296" t="s">
        <v>57</v>
      </c>
      <c r="P26" s="297" t="s">
        <v>61</v>
      </c>
      <c r="Q26" s="298" t="s">
        <v>62</v>
      </c>
    </row>
    <row r="27" spans="1:17" ht="14.25" customHeight="1">
      <c r="A27" s="233" t="str">
        <f>'1. 実験内容を入力するシート'!A16</f>
        <v>キュウリ</v>
      </c>
      <c r="B27" s="234"/>
      <c r="C27" s="234"/>
      <c r="D27" s="235"/>
      <c r="E27" s="530">
        <f>'1. 実験内容を入力するシート'!C16</f>
        <v>60</v>
      </c>
      <c r="F27" s="121">
        <f>'データ処理シート No. 2'!V69</f>
        <v>20.51560163849744</v>
      </c>
      <c r="G27" s="258">
        <f>POWER(F27/$B$20,1/$B$19)</f>
        <v>67.40339660321885</v>
      </c>
      <c r="H27" s="87">
        <f>G27*E27</f>
        <v>4044.203796193131</v>
      </c>
      <c r="I27" s="538">
        <f>ABS((H27-AVERAGE(H27:H28)))/AVERAGE(H27:H28)</f>
        <v>0.037151143041428386</v>
      </c>
      <c r="J27" s="403" t="str">
        <f>IF('3. データシート'!V69=1,"NG","OK")</f>
        <v>OK</v>
      </c>
      <c r="K27" s="259" t="str">
        <f aca="true" t="shared" si="0" ref="K27:K35">IF(F27&gt;$F$8,"High",IF(F27&lt;$F$5,"Low","OK"))</f>
        <v>OK</v>
      </c>
      <c r="L27" s="526" t="str">
        <f>IF(AVERAGE(F27:F28)&gt;$F$8,"High",IF(AVERAGE(F27:F28)&lt;$F$5,"Low","OK"))</f>
        <v>OK</v>
      </c>
      <c r="M27" s="91">
        <f>IF(AND(J27="OK",L27="OK"),H27,"")</f>
        <v>4044.203796193131</v>
      </c>
      <c r="N27" s="520">
        <f>LOG(E27)</f>
        <v>1.7781512503836436</v>
      </c>
      <c r="O27" s="522">
        <f>LOG(AVERAGE(F27:F28))</f>
        <v>1.3010778663970246</v>
      </c>
      <c r="P27" s="524">
        <f>10^FORECAST(LOG($B$20*(50^$B$19)),N27:N29,O27:O29)</f>
        <v>77.78754475833553</v>
      </c>
      <c r="Q27" s="517">
        <f>IF(L29="Low",AVERAGE(M27:M28),50*P27)</f>
        <v>3889.3772379167763</v>
      </c>
    </row>
    <row r="28" spans="1:17" ht="14.25" customHeight="1">
      <c r="A28" s="236"/>
      <c r="B28" s="237"/>
      <c r="C28" s="237"/>
      <c r="D28" s="238"/>
      <c r="E28" s="531"/>
      <c r="F28" s="119">
        <f>'データ処理シート No. 2'!W69</f>
        <v>19.488807661960696</v>
      </c>
      <c r="G28" s="257">
        <f>POWER(F28/$B$20,1/$B$19)</f>
        <v>62.5745666964397</v>
      </c>
      <c r="H28" s="83">
        <f>G28*E27</f>
        <v>3754.4740017863824</v>
      </c>
      <c r="I28" s="539"/>
      <c r="J28" s="403" t="str">
        <f>IF('3. データシート'!W69=1,"NG","OK")</f>
        <v>OK</v>
      </c>
      <c r="K28" s="260" t="str">
        <f t="shared" si="0"/>
        <v>OK</v>
      </c>
      <c r="L28" s="527"/>
      <c r="M28" s="90">
        <f>IF(AND(J28="OK",L27="OK"),H28,"")</f>
        <v>3754.4740017863824</v>
      </c>
      <c r="N28" s="521"/>
      <c r="O28" s="523"/>
      <c r="P28" s="525"/>
      <c r="Q28" s="518"/>
    </row>
    <row r="29" spans="1:17" ht="14.25" customHeight="1">
      <c r="A29" s="236"/>
      <c r="B29" s="237"/>
      <c r="C29" s="237"/>
      <c r="D29" s="238"/>
      <c r="E29" s="532">
        <f>'1. 実験内容を入力するシート'!D16</f>
        <v>120</v>
      </c>
      <c r="F29" s="80">
        <f>'データ処理シート No. 2'!X69</f>
        <v>12.960438166944936</v>
      </c>
      <c r="G29" s="81">
        <f>POWER(F29/$B$20,1/$B$19)</f>
        <v>34.66584868983787</v>
      </c>
      <c r="H29" s="80">
        <f>G29*E29</f>
        <v>4159.901842780545</v>
      </c>
      <c r="I29" s="544">
        <f>ABS((H29-AVERAGE(H29:H30)))/AVERAGE(H29:H30)</f>
        <v>0.07286696978057784</v>
      </c>
      <c r="J29" s="403" t="str">
        <f>IF('3. データシート'!X69=1,"NG","OK")</f>
        <v>OK</v>
      </c>
      <c r="K29" s="78" t="str">
        <f t="shared" si="0"/>
        <v>OK</v>
      </c>
      <c r="L29" s="528" t="str">
        <f>IF(AVERAGE(F29:F30)&gt;$F$8,"High",IF(AVERAGE(F29:F30)&lt;$F$5,"Low","OK"))</f>
        <v>OK</v>
      </c>
      <c r="M29" s="92">
        <f>IF(AND(J29="OK",L29="OK"),H29,"")</f>
        <v>4159.901842780545</v>
      </c>
      <c r="N29" s="519">
        <f>LOG(E29)</f>
        <v>2.0791812460476247</v>
      </c>
      <c r="O29" s="516">
        <f>LOG(AVERAGE(F29:F30))</f>
        <v>1.0912744918257704</v>
      </c>
      <c r="P29" s="525"/>
      <c r="Q29" s="518"/>
    </row>
    <row r="30" spans="1:17" ht="14.25" customHeight="1" thickBot="1">
      <c r="A30" s="236"/>
      <c r="B30" s="237"/>
      <c r="C30" s="237"/>
      <c r="D30" s="238"/>
      <c r="E30" s="531"/>
      <c r="F30" s="83">
        <f>'データ処理シート No. 2'!Y69</f>
        <v>11.717250875588011</v>
      </c>
      <c r="G30" s="257">
        <f>POWER(F30/$B$20,1/$B$19)</f>
        <v>29.956979053526645</v>
      </c>
      <c r="H30" s="83">
        <f>G30*E29</f>
        <v>3594.8374864231973</v>
      </c>
      <c r="I30" s="539"/>
      <c r="J30" s="402" t="str">
        <f>IF('3. データシート'!Y69=1,"NG","OK")</f>
        <v>OK</v>
      </c>
      <c r="K30" s="54" t="str">
        <f t="shared" si="0"/>
        <v>OK</v>
      </c>
      <c r="L30" s="529"/>
      <c r="M30" s="265">
        <f>IF(AND(J30="OK",L29="OK"),H30,"")</f>
        <v>3594.8374864231973</v>
      </c>
      <c r="N30" s="519"/>
      <c r="O30" s="516"/>
      <c r="P30" s="525"/>
      <c r="Q30" s="518"/>
    </row>
    <row r="31" spans="1:17" ht="18" customHeight="1" thickBot="1">
      <c r="A31" s="239"/>
      <c r="B31" s="240"/>
      <c r="C31" s="240"/>
      <c r="D31" s="241"/>
      <c r="E31" s="262"/>
      <c r="F31" s="263"/>
      <c r="G31" s="263"/>
      <c r="H31" s="263"/>
      <c r="I31" s="264"/>
      <c r="J31" s="264"/>
      <c r="K31" s="79"/>
      <c r="L31" s="255" t="s">
        <v>67</v>
      </c>
      <c r="M31" s="256">
        <f>AVERAGE(M27:M30)</f>
        <v>3888.3542817958137</v>
      </c>
      <c r="N31" s="299"/>
      <c r="O31" s="300"/>
      <c r="P31" s="301"/>
      <c r="Q31" s="302"/>
    </row>
    <row r="32" spans="1:17" ht="14.25" customHeight="1">
      <c r="A32" s="236" t="str">
        <f>'1. 実験内容を入力するシート'!A17</f>
        <v>レタス</v>
      </c>
      <c r="B32" s="237"/>
      <c r="C32" s="237"/>
      <c r="D32" s="238"/>
      <c r="E32" s="530">
        <f>'1. 実験内容を入力するシート'!C17</f>
        <v>44</v>
      </c>
      <c r="F32" s="121">
        <f>'データ処理シート No. 2'!Z69</f>
        <v>21.29617415293259</v>
      </c>
      <c r="G32" s="81">
        <f>POWER(F32/$B$20,1/$B$19)</f>
        <v>71.14769589006056</v>
      </c>
      <c r="H32" s="80">
        <f>G32*E32</f>
        <v>3130.498619162665</v>
      </c>
      <c r="I32" s="540">
        <f>ABS((H32-AVERAGE(H32:H33)))/AVERAGE(H32:H33)</f>
        <v>0.0366094940073229</v>
      </c>
      <c r="J32" s="403" t="str">
        <f>IF('3. データシート'!Z69=1,"NG","OK")</f>
        <v>OK</v>
      </c>
      <c r="K32" s="78" t="str">
        <f t="shared" si="0"/>
        <v>OK</v>
      </c>
      <c r="L32" s="526" t="str">
        <f>IF(AVERAGE(F32:F33)&gt;$F$8,"High",IF(AVERAGE(F32:F33)&lt;$F$5,"Low","OK"))</f>
        <v>OK</v>
      </c>
      <c r="M32" s="91">
        <f>IF(AND(J32="OK",L32="OK"),H32,"")</f>
        <v>3130.498619162665</v>
      </c>
      <c r="N32" s="520">
        <f>LOG(E32)</f>
        <v>1.6434526764861874</v>
      </c>
      <c r="O32" s="522">
        <f>LOG(AVERAGE(F32:F33))</f>
        <v>1.3174537545997642</v>
      </c>
      <c r="P32" s="524">
        <f>10^FORECAST(LOG($B$20*(50^$B$19)),N32:N34,O32:O34)</f>
        <v>64.67149664295627</v>
      </c>
      <c r="Q32" s="517">
        <f>IF(L34="Low",AVERAGE(M32:M33),50*P32)</f>
        <v>3233.5748321478136</v>
      </c>
    </row>
    <row r="33" spans="1:17" ht="14.25" customHeight="1">
      <c r="A33" s="236"/>
      <c r="B33" s="237"/>
      <c r="C33" s="237"/>
      <c r="D33" s="238"/>
      <c r="E33" s="531"/>
      <c r="F33" s="119">
        <f>'データ処理シート No. 2'!AA69</f>
        <v>20.24547660313362</v>
      </c>
      <c r="G33" s="83">
        <f>POWER(F33/$B$20,1/$B$19)</f>
        <v>66.12231041678493</v>
      </c>
      <c r="H33" s="83">
        <f>G33*E32</f>
        <v>2909.381658338537</v>
      </c>
      <c r="I33" s="541"/>
      <c r="J33" s="403" t="str">
        <f>IF('3. データシート'!AA69=1,"NG","OK")</f>
        <v>OK</v>
      </c>
      <c r="K33" s="54" t="str">
        <f t="shared" si="0"/>
        <v>OK</v>
      </c>
      <c r="L33" s="527"/>
      <c r="M33" s="90">
        <f>IF(AND(J33="OK",L32="OK"),H33,"")</f>
        <v>2909.381658338537</v>
      </c>
      <c r="N33" s="521"/>
      <c r="O33" s="523"/>
      <c r="P33" s="525"/>
      <c r="Q33" s="518"/>
    </row>
    <row r="34" spans="1:17" ht="14.25" customHeight="1">
      <c r="A34" s="236"/>
      <c r="B34" s="237"/>
      <c r="C34" s="237"/>
      <c r="D34" s="238"/>
      <c r="E34" s="532">
        <f>'1. 実験内容を入力するシート'!D17</f>
        <v>88</v>
      </c>
      <c r="F34" s="120">
        <f>'データ処理シート No. 2'!AB69</f>
        <v>13.807156517701696</v>
      </c>
      <c r="G34" s="261">
        <f>POWER(F34/$B$20,1/$B$19)</f>
        <v>37.992101605928205</v>
      </c>
      <c r="H34" s="82">
        <f>G34*E34</f>
        <v>3343.3049413216822</v>
      </c>
      <c r="I34" s="542">
        <f>ABS((H34-AVERAGE(H34:H35)))/AVERAGE(H34:H35)</f>
        <v>0.021299664392187473</v>
      </c>
      <c r="J34" s="403" t="str">
        <f>IF('3. データシート'!AB69=1,"NG","OK")</f>
        <v>OK</v>
      </c>
      <c r="K34" s="266" t="str">
        <f t="shared" si="0"/>
        <v>OK</v>
      </c>
      <c r="L34" s="528" t="str">
        <f>IF(AVERAGE(F34:F35)&gt;$F$8,"High",IF(AVERAGE(F34:F35)&lt;$F$5,"Low","OK"))</f>
        <v>OK</v>
      </c>
      <c r="M34" s="124">
        <f>IF(AND(J34="OK",L34="OK"),H34,"")</f>
        <v>3343.3049413216822</v>
      </c>
      <c r="N34" s="519">
        <f>LOG(E34)</f>
        <v>1.9444826721501687</v>
      </c>
      <c r="O34" s="516">
        <f>LOG(AVERAGE(F34:F35))</f>
        <v>1.1465415642728314</v>
      </c>
      <c r="P34" s="525"/>
      <c r="Q34" s="518"/>
    </row>
    <row r="35" spans="1:17" ht="14.25" customHeight="1" thickBot="1">
      <c r="A35" s="236"/>
      <c r="B35" s="237"/>
      <c r="C35" s="237"/>
      <c r="D35" s="238"/>
      <c r="E35" s="531"/>
      <c r="F35" s="119">
        <f>'データ処理シート No. 2'!AC69</f>
        <v>14.219517353278167</v>
      </c>
      <c r="G35" s="257">
        <f>POWER(F35/$B$20,1/$B$19)</f>
        <v>39.645762045837216</v>
      </c>
      <c r="H35" s="83">
        <f>G35*E34</f>
        <v>3488.827060033675</v>
      </c>
      <c r="I35" s="541"/>
      <c r="J35" s="402" t="str">
        <f>IF('3. データシート'!AC69=1,"NG","OK")</f>
        <v>OK</v>
      </c>
      <c r="K35" s="260" t="str">
        <f t="shared" si="0"/>
        <v>OK</v>
      </c>
      <c r="L35" s="529"/>
      <c r="M35" s="125">
        <f>IF(AND(J35="OK",L34="OK"),H35,"")</f>
        <v>3488.827060033675</v>
      </c>
      <c r="N35" s="519"/>
      <c r="O35" s="516"/>
      <c r="P35" s="525"/>
      <c r="Q35" s="518"/>
    </row>
    <row r="36" spans="1:17" ht="15" thickBot="1">
      <c r="A36" s="239"/>
      <c r="B36" s="240"/>
      <c r="C36" s="240"/>
      <c r="D36" s="241"/>
      <c r="E36" s="268"/>
      <c r="F36" s="267"/>
      <c r="G36" s="86"/>
      <c r="H36" s="86"/>
      <c r="I36" s="86"/>
      <c r="J36" s="86"/>
      <c r="K36" s="102"/>
      <c r="L36" s="255" t="s">
        <v>58</v>
      </c>
      <c r="M36" s="256">
        <f>AVERAGE(M32:M35)</f>
        <v>3218.0030697141397</v>
      </c>
      <c r="N36" s="299"/>
      <c r="O36" s="300"/>
      <c r="P36" s="301"/>
      <c r="Q36" s="302"/>
    </row>
    <row r="37" spans="1:17" ht="14.25" customHeight="1">
      <c r="A37" s="233" t="str">
        <f>'1. 実験内容を入力するシート'!A18</f>
        <v>3</v>
      </c>
      <c r="B37" s="234"/>
      <c r="C37" s="234"/>
      <c r="D37" s="235"/>
      <c r="E37" s="530" t="e">
        <f>'1. 実験内容を入力するシート'!C18</f>
        <v>#DIV/0!</v>
      </c>
      <c r="F37" s="121">
        <f>'データ処理シート No. 2'!AD69</f>
        <v>0.7975709857507418</v>
      </c>
      <c r="G37" s="258">
        <f>POWER(F37/$B$20,1/$B$19)</f>
        <v>0.6121561890310158</v>
      </c>
      <c r="H37" s="87" t="e">
        <f>G37*E37</f>
        <v>#DIV/0!</v>
      </c>
      <c r="I37" s="543" t="e">
        <f>ABS((H37-AVERAGE(H37:H38)))/AVERAGE(H37:H38)</f>
        <v>#DIV/0!</v>
      </c>
      <c r="J37" s="403" t="str">
        <f>IF('3. データシート'!AD69=1,"NG","OK")</f>
        <v>OK</v>
      </c>
      <c r="K37" s="259" t="str">
        <f aca="true" t="shared" si="1" ref="K37:K45">IF(F37&gt;$F$8,"High",IF(F37&lt;$F$5,"Low","OK"))</f>
        <v>Low</v>
      </c>
      <c r="L37" s="526" t="str">
        <f>IF(AVERAGE(F37:F38)&gt;$F$8,"High",IF(AVERAGE(F37:F38)&lt;$F$5,"Low","OK"))</f>
        <v>Low</v>
      </c>
      <c r="M37" s="91" t="str">
        <f>IF(AND(J37="OK",L37="OK"),H37,"")</f>
        <v/>
      </c>
      <c r="N37" s="520" t="e">
        <f>LOG(E37)</f>
        <v>#DIV/0!</v>
      </c>
      <c r="O37" s="522">
        <f>LOG(AVERAGE(F37:F38))</f>
        <v>-0.11232203267973268</v>
      </c>
      <c r="P37" s="524" t="e">
        <f>10^FORECAST(LOG($B$20*(50^$B$19)),N37:N39,O37:O39)</f>
        <v>#DIV/0!</v>
      </c>
      <c r="Q37" s="517" t="e">
        <f>IF(L39="Low",AVERAGE(M37:M38),50*P37)</f>
        <v>#DIV/0!</v>
      </c>
    </row>
    <row r="38" spans="1:17" ht="14.25" customHeight="1">
      <c r="A38" s="236"/>
      <c r="B38" s="237"/>
      <c r="C38" s="237"/>
      <c r="D38" s="238"/>
      <c r="E38" s="531"/>
      <c r="F38" s="119">
        <f>'データ処理シート No. 2'!AE69</f>
        <v>0.7466447120550903</v>
      </c>
      <c r="G38" s="257">
        <f>POWER(F38/$B$20,1/$B$19)</f>
        <v>0.5563853974719246</v>
      </c>
      <c r="H38" s="83" t="e">
        <f>G38*E37</f>
        <v>#DIV/0!</v>
      </c>
      <c r="I38" s="541"/>
      <c r="J38" s="403" t="str">
        <f>IF('3. データシート'!AE69=1,"NG","OK")</f>
        <v>OK</v>
      </c>
      <c r="K38" s="260" t="str">
        <f t="shared" si="1"/>
        <v>Low</v>
      </c>
      <c r="L38" s="527"/>
      <c r="M38" s="90" t="str">
        <f>IF(AND(J38="OK",L37="OK"),H38,"")</f>
        <v/>
      </c>
      <c r="N38" s="521"/>
      <c r="O38" s="523"/>
      <c r="P38" s="525"/>
      <c r="Q38" s="518"/>
    </row>
    <row r="39" spans="1:17" ht="14.25" customHeight="1">
      <c r="A39" s="236"/>
      <c r="B39" s="237"/>
      <c r="C39" s="237"/>
      <c r="D39" s="238"/>
      <c r="E39" s="532" t="e">
        <f>'1. 実験内容を入力するシート'!D18</f>
        <v>#DIV/0!</v>
      </c>
      <c r="F39" s="80">
        <f>'データ処理シート No. 2'!AF69</f>
        <v>0.9206287561253248</v>
      </c>
      <c r="G39" s="81">
        <f>POWER(F39/$B$20,1/$B$19)</f>
        <v>0.7534954884036013</v>
      </c>
      <c r="H39" s="80" t="e">
        <f>G39*E39</f>
        <v>#DIV/0!</v>
      </c>
      <c r="I39" s="540" t="e">
        <f>ABS((H39-AVERAGE(H39:H40)))/AVERAGE(H39:H40)</f>
        <v>#DIV/0!</v>
      </c>
      <c r="J39" s="403" t="str">
        <f>IF('3. データシート'!AF69=1,"NG","OK")</f>
        <v>OK</v>
      </c>
      <c r="K39" s="78" t="str">
        <f t="shared" si="1"/>
        <v>Low</v>
      </c>
      <c r="L39" s="528" t="str">
        <f>IF(AVERAGE(F39:F40)&gt;$F$8,"High",IF(AVERAGE(F39:F40)&lt;$F$5,"Low","OK"))</f>
        <v>Low</v>
      </c>
      <c r="M39" s="92" t="str">
        <f>IF(AND(J39="OK",L39="OK"),H39,"")</f>
        <v/>
      </c>
      <c r="N39" s="519" t="e">
        <f>LOG(E39)</f>
        <v>#DIV/0!</v>
      </c>
      <c r="O39" s="516">
        <f>LOG(AVERAGE(F39:F40))</f>
        <v>-0.10271240493593094</v>
      </c>
      <c r="P39" s="525"/>
      <c r="Q39" s="518"/>
    </row>
    <row r="40" spans="1:17" ht="14.25" customHeight="1" thickBot="1">
      <c r="A40" s="236"/>
      <c r="B40" s="237"/>
      <c r="C40" s="237"/>
      <c r="D40" s="238"/>
      <c r="E40" s="531"/>
      <c r="F40" s="83">
        <f>'データ処理シート No. 2'!AG69</f>
        <v>0.6581366105647177</v>
      </c>
      <c r="G40" s="257">
        <f>POWER(F40/$B$20,1/$B$19)</f>
        <v>0.46349024390511756</v>
      </c>
      <c r="H40" s="83" t="e">
        <f>G40*E39</f>
        <v>#DIV/0!</v>
      </c>
      <c r="I40" s="541"/>
      <c r="J40" s="402" t="str">
        <f>IF('3. データシート'!AG69=1,"NG","OK")</f>
        <v>OK</v>
      </c>
      <c r="K40" s="54" t="str">
        <f t="shared" si="1"/>
        <v>Low</v>
      </c>
      <c r="L40" s="529"/>
      <c r="M40" s="265" t="str">
        <f>IF(AND(J40="OK",L39="OK"),H40,"")</f>
        <v/>
      </c>
      <c r="N40" s="519"/>
      <c r="O40" s="516"/>
      <c r="P40" s="525"/>
      <c r="Q40" s="518"/>
    </row>
    <row r="41" spans="1:17" ht="18" customHeight="1" thickBot="1">
      <c r="A41" s="239"/>
      <c r="B41" s="240"/>
      <c r="C41" s="240"/>
      <c r="D41" s="241"/>
      <c r="E41" s="262"/>
      <c r="F41" s="263"/>
      <c r="G41" s="263"/>
      <c r="H41" s="263"/>
      <c r="I41" s="264"/>
      <c r="J41" s="264"/>
      <c r="K41" s="79"/>
      <c r="L41" s="255" t="s">
        <v>58</v>
      </c>
      <c r="M41" s="256" t="e">
        <f>AVERAGE(M37:M40)</f>
        <v>#DIV/0!</v>
      </c>
      <c r="N41" s="299"/>
      <c r="O41" s="300"/>
      <c r="P41" s="301"/>
      <c r="Q41" s="302"/>
    </row>
    <row r="42" spans="1:17" ht="14.25" customHeight="1">
      <c r="A42" s="236" t="str">
        <f>'1. 実験内容を入力するシート'!A19</f>
        <v>4</v>
      </c>
      <c r="B42" s="237"/>
      <c r="C42" s="237"/>
      <c r="D42" s="238"/>
      <c r="E42" s="530" t="e">
        <f>'1. 実験内容を入力するシート'!C19</f>
        <v>#DIV/0!</v>
      </c>
      <c r="F42" s="121">
        <f>'データ処理シート No. 2'!AH69</f>
        <v>0.7538835273802853</v>
      </c>
      <c r="G42" s="81">
        <f>POWER(F42/$B$20,1/$B$19)</f>
        <v>0.5642119495398437</v>
      </c>
      <c r="H42" s="80" t="e">
        <f>G42*E42</f>
        <v>#DIV/0!</v>
      </c>
      <c r="I42" s="540" t="e">
        <f>ABS((H42-AVERAGE(H42:H43)))/AVERAGE(H42:H43)</f>
        <v>#DIV/0!</v>
      </c>
      <c r="J42" s="403" t="str">
        <f>IF('3. データシート'!AH69=1,"NG","OK")</f>
        <v>OK</v>
      </c>
      <c r="K42" s="78" t="str">
        <f t="shared" si="1"/>
        <v>Low</v>
      </c>
      <c r="L42" s="526" t="str">
        <f>IF(AVERAGE(F42:F43)&gt;$F$8,"High",IF(AVERAGE(F42:F43)&lt;$F$5,"Low","OK"))</f>
        <v>Low</v>
      </c>
      <c r="M42" s="91" t="str">
        <f>IF(AND(J42="OK",L42="OK"),H42,"")</f>
        <v/>
      </c>
      <c r="N42" s="520" t="e">
        <f>LOG(E42)</f>
        <v>#DIV/0!</v>
      </c>
      <c r="O42" s="522">
        <f>LOG(AVERAGE(F42:F43))</f>
        <v>-0.20296132752548135</v>
      </c>
      <c r="P42" s="524" t="e">
        <f>10^FORECAST(LOG($B$20*(50^$B$19)),N42:N44,O42:O44)</f>
        <v>#DIV/0!</v>
      </c>
      <c r="Q42" s="517" t="e">
        <f>IF(L44="Low",AVERAGE(M42:M43),50*P42)</f>
        <v>#DIV/0!</v>
      </c>
    </row>
    <row r="43" spans="1:17" ht="14.25" customHeight="1">
      <c r="A43" s="236"/>
      <c r="B43" s="237"/>
      <c r="C43" s="237"/>
      <c r="D43" s="238"/>
      <c r="E43" s="531"/>
      <c r="F43" s="119">
        <f>'データ処理シート No. 2'!AI69</f>
        <v>0.49945580268084555</v>
      </c>
      <c r="G43" s="83">
        <f>POWER(F43/$B$20,1/$B$19)</f>
        <v>0.31086339755453063</v>
      </c>
      <c r="H43" s="83" t="e">
        <f>G43*E42</f>
        <v>#DIV/0!</v>
      </c>
      <c r="I43" s="541"/>
      <c r="J43" s="403" t="str">
        <f>IF('3. データシート'!AI69=1,"NG","OK")</f>
        <v>OK</v>
      </c>
      <c r="K43" s="54" t="str">
        <f t="shared" si="1"/>
        <v>Low</v>
      </c>
      <c r="L43" s="527"/>
      <c r="M43" s="90" t="str">
        <f>IF(AND(J43="OK",L42="OK"),H43,"")</f>
        <v/>
      </c>
      <c r="N43" s="521"/>
      <c r="O43" s="523"/>
      <c r="P43" s="525"/>
      <c r="Q43" s="518"/>
    </row>
    <row r="44" spans="1:17" ht="14.25" customHeight="1">
      <c r="A44" s="236"/>
      <c r="B44" s="237"/>
      <c r="C44" s="237"/>
      <c r="D44" s="238"/>
      <c r="E44" s="532" t="e">
        <f>'1. 実験内容を入力するシート'!D19</f>
        <v>#DIV/0!</v>
      </c>
      <c r="F44" s="120">
        <f>'データ処理シート No. 2'!AJ69</f>
        <v>0.16957877139157773</v>
      </c>
      <c r="G44" s="261">
        <f>POWER(F44/$B$20,1/$B$19)</f>
        <v>0.06507003136558542</v>
      </c>
      <c r="H44" s="82" t="e">
        <f>G44*E44</f>
        <v>#DIV/0!</v>
      </c>
      <c r="I44" s="542" t="e">
        <f>ABS((H44-AVERAGE(H44:H45)))/AVERAGE(H44:H45)</f>
        <v>#DIV/0!</v>
      </c>
      <c r="J44" s="403" t="str">
        <f>IF('3. データシート'!AJ69=1,"NG","OK")</f>
        <v>OK</v>
      </c>
      <c r="K44" s="266" t="str">
        <f t="shared" si="1"/>
        <v>Low</v>
      </c>
      <c r="L44" s="528" t="str">
        <f>IF(AVERAGE(F44:F45)&gt;$F$8,"High",IF(AVERAGE(F44:F45)&lt;$F$5,"Low","OK"))</f>
        <v>Low</v>
      </c>
      <c r="M44" s="124" t="str">
        <f>IF(AND(J44="OK",L44="OK"),H44,"")</f>
        <v/>
      </c>
      <c r="N44" s="519" t="e">
        <f>LOG(E44)</f>
        <v>#DIV/0!</v>
      </c>
      <c r="O44" s="516">
        <f>LOG(AVERAGE(F44:F45))</f>
        <v>-0.4161403763592247</v>
      </c>
      <c r="P44" s="525"/>
      <c r="Q44" s="518"/>
    </row>
    <row r="45" spans="1:17" ht="15" customHeight="1" thickBot="1">
      <c r="A45" s="236"/>
      <c r="B45" s="237"/>
      <c r="C45" s="237"/>
      <c r="D45" s="238"/>
      <c r="E45" s="531"/>
      <c r="F45" s="119">
        <f>'データ処理シート No. 2'!AK69</f>
        <v>0.597587709432986</v>
      </c>
      <c r="G45" s="257">
        <f>POWER(F45/$B$20,1/$B$19)</f>
        <v>0.4030491042175451</v>
      </c>
      <c r="H45" s="83" t="e">
        <f>G45*E44</f>
        <v>#DIV/0!</v>
      </c>
      <c r="I45" s="541"/>
      <c r="J45" s="402" t="str">
        <f>IF('3. データシート'!AK69=1,"NG","OK")</f>
        <v>OK</v>
      </c>
      <c r="K45" s="260" t="str">
        <f t="shared" si="1"/>
        <v>Low</v>
      </c>
      <c r="L45" s="529"/>
      <c r="M45" s="125" t="str">
        <f>IF(AND(J45="OK",L44="OK"),H45,"")</f>
        <v/>
      </c>
      <c r="N45" s="519"/>
      <c r="O45" s="516"/>
      <c r="P45" s="525"/>
      <c r="Q45" s="518"/>
    </row>
    <row r="46" spans="1:17" ht="15" thickBot="1">
      <c r="A46" s="239"/>
      <c r="B46" s="240"/>
      <c r="C46" s="240"/>
      <c r="D46" s="241"/>
      <c r="E46" s="268"/>
      <c r="F46" s="267"/>
      <c r="G46" s="86"/>
      <c r="H46" s="86"/>
      <c r="I46" s="86"/>
      <c r="J46" s="86"/>
      <c r="K46" s="102"/>
      <c r="L46" s="255" t="s">
        <v>67</v>
      </c>
      <c r="M46" s="256" t="e">
        <f>AVERAGE(M42:M45)</f>
        <v>#DIV/0!</v>
      </c>
      <c r="N46" s="299"/>
      <c r="O46" s="300"/>
      <c r="P46" s="301"/>
      <c r="Q46" s="302"/>
    </row>
    <row r="47" spans="1:17" ht="14.25" customHeight="1">
      <c r="A47" s="233" t="str">
        <f>'1. 実験内容を入力するシート'!A20</f>
        <v>5</v>
      </c>
      <c r="B47" s="234"/>
      <c r="C47" s="234"/>
      <c r="D47" s="235"/>
      <c r="E47" s="530" t="e">
        <f>'1. 実験内容を入力するシート'!C20</f>
        <v>#DIV/0!</v>
      </c>
      <c r="F47" s="121">
        <f>'データ処理シート No. 2'!AL69</f>
        <v>1.258451260789105</v>
      </c>
      <c r="G47" s="258">
        <f>POWER(F47/$B$20,1/$B$19)</f>
        <v>1.1847286604168883</v>
      </c>
      <c r="H47" s="87" t="e">
        <f>G47*E47</f>
        <v>#DIV/0!</v>
      </c>
      <c r="I47" s="543" t="e">
        <f>ABS((H47-AVERAGE(H47:H48)))/AVERAGE(H47:H48)</f>
        <v>#DIV/0!</v>
      </c>
      <c r="J47" s="403" t="str">
        <f>IF('3. データシート'!AL69=1,"NG","OK")</f>
        <v>OK</v>
      </c>
      <c r="K47" s="259" t="str">
        <f aca="true" t="shared" si="2" ref="K47:K55">IF(F47&gt;$F$8,"High",IF(F47&lt;$F$5,"Low","OK"))</f>
        <v>Low</v>
      </c>
      <c r="L47" s="526" t="str">
        <f>IF(AVERAGE(F47:F48)&gt;$F$8,"High",IF(AVERAGE(F47:F48)&lt;$F$5,"Low","OK"))</f>
        <v>Low</v>
      </c>
      <c r="M47" s="91" t="str">
        <f>IF(AND(J47="OK",L47="OK"),H47,"")</f>
        <v/>
      </c>
      <c r="N47" s="520" t="e">
        <f>LOG(E47)</f>
        <v>#DIV/0!</v>
      </c>
      <c r="O47" s="522">
        <f>LOG(AVERAGE(F47:F48))</f>
        <v>0.025729237528540463</v>
      </c>
      <c r="P47" s="524" t="e">
        <f>10^FORECAST(LOG($B$20*(50^$B$19)),N47:N49,O47:O49)</f>
        <v>#DIV/0!</v>
      </c>
      <c r="Q47" s="517" t="e">
        <f>IF(L49="Low",AVERAGE(M47:M48),50*P47)</f>
        <v>#DIV/0!</v>
      </c>
    </row>
    <row r="48" spans="1:17" ht="14.25" customHeight="1">
      <c r="A48" s="236"/>
      <c r="B48" s="237"/>
      <c r="C48" s="237"/>
      <c r="D48" s="238"/>
      <c r="E48" s="531"/>
      <c r="F48" s="119">
        <f>'データ処理シート No. 2'!AM69</f>
        <v>0.8636164302984497</v>
      </c>
      <c r="G48" s="257">
        <f>POWER(F48/$B$20,1/$B$19)</f>
        <v>0.6868867444897752</v>
      </c>
      <c r="H48" s="83" t="e">
        <f>G48*E47</f>
        <v>#DIV/0!</v>
      </c>
      <c r="I48" s="541"/>
      <c r="J48" s="403" t="str">
        <f>IF('3. データシート'!AM69=1,"NG","OK")</f>
        <v>OK</v>
      </c>
      <c r="K48" s="260" t="str">
        <f t="shared" si="2"/>
        <v>Low</v>
      </c>
      <c r="L48" s="527"/>
      <c r="M48" s="90" t="str">
        <f>IF(AND(J48="OK",L47="OK"),H48,"")</f>
        <v/>
      </c>
      <c r="N48" s="521"/>
      <c r="O48" s="523"/>
      <c r="P48" s="525"/>
      <c r="Q48" s="518"/>
    </row>
    <row r="49" spans="1:17" ht="14.25" customHeight="1">
      <c r="A49" s="236"/>
      <c r="B49" s="237"/>
      <c r="C49" s="237"/>
      <c r="D49" s="238"/>
      <c r="E49" s="532" t="e">
        <f>'1. 実験内容を入力するシート'!D20</f>
        <v>#DIV/0!</v>
      </c>
      <c r="F49" s="80">
        <f>'データ処理シート No. 2'!AN69</f>
        <v>0.9845030514808819</v>
      </c>
      <c r="G49" s="81">
        <f>POWER(F49/$B$20,1/$B$19)</f>
        <v>0.8303439458953237</v>
      </c>
      <c r="H49" s="80" t="e">
        <f>G49*E49</f>
        <v>#DIV/0!</v>
      </c>
      <c r="I49" s="540" t="e">
        <f>ABS((H49-AVERAGE(H49:H50)))/AVERAGE(H49:H50)</f>
        <v>#DIV/0!</v>
      </c>
      <c r="J49" s="403" t="str">
        <f>IF('3. データシート'!AN69=1,"NG","OK")</f>
        <v>OK</v>
      </c>
      <c r="K49" s="78" t="str">
        <f t="shared" si="2"/>
        <v>Low</v>
      </c>
      <c r="L49" s="528" t="str">
        <f>IF(AVERAGE(F49:F50)&gt;$F$8,"High",IF(AVERAGE(F49:F50)&lt;$F$5,"Low","OK"))</f>
        <v>Low</v>
      </c>
      <c r="M49" s="92" t="str">
        <f>IF(AND(J49="OK",L49="OK"),H49,"")</f>
        <v/>
      </c>
      <c r="N49" s="519" t="e">
        <f>LOG(E49)</f>
        <v>#DIV/0!</v>
      </c>
      <c r="O49" s="516">
        <f>LOG(AVERAGE(F49:F50))</f>
        <v>-0.14320618553761177</v>
      </c>
      <c r="P49" s="525"/>
      <c r="Q49" s="518"/>
    </row>
    <row r="50" spans="1:17" ht="14.25" customHeight="1" thickBot="1">
      <c r="A50" s="236"/>
      <c r="B50" s="237"/>
      <c r="C50" s="237"/>
      <c r="D50" s="238"/>
      <c r="E50" s="531"/>
      <c r="F50" s="83">
        <f>'データ処理シート No. 2'!AO69</f>
        <v>0.4537119358352655</v>
      </c>
      <c r="G50" s="257">
        <f>POWER(F50/$B$20,1/$B$19)</f>
        <v>0.2705035310071066</v>
      </c>
      <c r="H50" s="83" t="e">
        <f>G50*E49</f>
        <v>#DIV/0!</v>
      </c>
      <c r="I50" s="541"/>
      <c r="J50" s="402" t="str">
        <f>IF('3. データシート'!AO69=1,"NG","OK")</f>
        <v>OK</v>
      </c>
      <c r="K50" s="54" t="str">
        <f t="shared" si="2"/>
        <v>Low</v>
      </c>
      <c r="L50" s="529"/>
      <c r="M50" s="265" t="str">
        <f>IF(AND(J50="OK",L49="OK"),H50,"")</f>
        <v/>
      </c>
      <c r="N50" s="519"/>
      <c r="O50" s="516"/>
      <c r="P50" s="525"/>
      <c r="Q50" s="518"/>
    </row>
    <row r="51" spans="1:17" ht="18" customHeight="1" thickBot="1">
      <c r="A51" s="239"/>
      <c r="B51" s="240"/>
      <c r="C51" s="240"/>
      <c r="D51" s="241"/>
      <c r="E51" s="262"/>
      <c r="F51" s="263"/>
      <c r="G51" s="263"/>
      <c r="H51" s="263"/>
      <c r="I51" s="264"/>
      <c r="J51" s="264"/>
      <c r="K51" s="79"/>
      <c r="L51" s="255" t="s">
        <v>58</v>
      </c>
      <c r="M51" s="256" t="e">
        <f>AVERAGE(M47:M50)</f>
        <v>#DIV/0!</v>
      </c>
      <c r="N51" s="299"/>
      <c r="O51" s="300"/>
      <c r="P51" s="301"/>
      <c r="Q51" s="302"/>
    </row>
    <row r="52" spans="1:17" ht="14.25" customHeight="1">
      <c r="A52" s="233" t="str">
        <f>'1. 実験内容を入力するシート'!A21</f>
        <v>6</v>
      </c>
      <c r="B52" s="237"/>
      <c r="C52" s="237"/>
      <c r="D52" s="238"/>
      <c r="E52" s="530" t="e">
        <f>'1. 実験内容を入力するシート'!C21</f>
        <v>#DIV/0!</v>
      </c>
      <c r="F52" s="121">
        <f>'データ処理シート No. 2'!AP69</f>
        <v>1.1344257235351733</v>
      </c>
      <c r="G52" s="81">
        <f>POWER(F52/$B$20,1/$B$19)</f>
        <v>1.0194868806930668</v>
      </c>
      <c r="H52" s="80" t="e">
        <f>G52*E52</f>
        <v>#DIV/0!</v>
      </c>
      <c r="I52" s="540" t="e">
        <f>ABS((H52-AVERAGE(H52:H53)))/AVERAGE(H52:H53)</f>
        <v>#DIV/0!</v>
      </c>
      <c r="J52" s="403" t="str">
        <f>IF('3. データシート'!AP69=1,"NG","OK")</f>
        <v>OK</v>
      </c>
      <c r="K52" s="78" t="str">
        <f t="shared" si="2"/>
        <v>Low</v>
      </c>
      <c r="L52" s="526" t="str">
        <f>IF(AVERAGE(F52:F53)&gt;$F$8,"High",IF(AVERAGE(F52:F53)&lt;$F$5,"Low","OK"))</f>
        <v>Low</v>
      </c>
      <c r="M52" s="91" t="str">
        <f>IF(AND(J52="OK",L52="OK"),H52,"")</f>
        <v/>
      </c>
      <c r="N52" s="520" t="e">
        <f>LOG(E52)</f>
        <v>#DIV/0!</v>
      </c>
      <c r="O52" s="522">
        <f>LOG(AVERAGE(F52:F53))</f>
        <v>-0.04923950855907597</v>
      </c>
      <c r="P52" s="524" t="e">
        <f>10^FORECAST(LOG($B$20*(50^$B$19)),N52:N54,O52:O54)</f>
        <v>#DIV/0!</v>
      </c>
      <c r="Q52" s="517" t="e">
        <f>IF(L54="Low",AVERAGE(M52:M53),50*P52)</f>
        <v>#DIV/0!</v>
      </c>
    </row>
    <row r="53" spans="1:17" ht="14.25" customHeight="1">
      <c r="A53" s="236"/>
      <c r="B53" s="237"/>
      <c r="C53" s="237"/>
      <c r="D53" s="238"/>
      <c r="E53" s="531"/>
      <c r="F53" s="119">
        <f>'データ処理シート No. 2'!AQ69</f>
        <v>0.6512002195653537</v>
      </c>
      <c r="G53" s="83">
        <f>POWER(F53/$B$20,1/$B$19)</f>
        <v>0.45643468577244156</v>
      </c>
      <c r="H53" s="83" t="e">
        <f>G53*E52</f>
        <v>#DIV/0!</v>
      </c>
      <c r="I53" s="541"/>
      <c r="J53" s="403" t="str">
        <f>IF('3. データシート'!AQ69=1,"NG","OK")</f>
        <v>OK</v>
      </c>
      <c r="K53" s="54" t="str">
        <f t="shared" si="2"/>
        <v>Low</v>
      </c>
      <c r="L53" s="527"/>
      <c r="M53" s="90" t="str">
        <f>IF(AND(J53="OK",L52="OK"),H53,"")</f>
        <v/>
      </c>
      <c r="N53" s="521"/>
      <c r="O53" s="523"/>
      <c r="P53" s="525"/>
      <c r="Q53" s="518"/>
    </row>
    <row r="54" spans="1:17" ht="14.25" customHeight="1">
      <c r="A54" s="236"/>
      <c r="B54" s="237"/>
      <c r="C54" s="237"/>
      <c r="D54" s="238"/>
      <c r="E54" s="532" t="e">
        <f>'1. 実験内容を入力するシート'!D21</f>
        <v>#DIV/0!</v>
      </c>
      <c r="F54" s="120">
        <f>'データ処理シート No. 2'!AR69</f>
        <v>0.8052711702574484</v>
      </c>
      <c r="G54" s="261">
        <f>POWER(F54/$B$20,1/$B$19)</f>
        <v>0.6207311343256582</v>
      </c>
      <c r="H54" s="82" t="e">
        <f>G54*E54</f>
        <v>#DIV/0!</v>
      </c>
      <c r="I54" s="542" t="e">
        <f>ABS((H54-AVERAGE(H54:H55)))/AVERAGE(H54:H55)</f>
        <v>#DIV/0!</v>
      </c>
      <c r="J54" s="403" t="str">
        <f>IF('3. データシート'!AR69=1,"NG","OK")</f>
        <v>OK</v>
      </c>
      <c r="K54" s="266" t="str">
        <f t="shared" si="2"/>
        <v>Low</v>
      </c>
      <c r="L54" s="528" t="str">
        <f>IF(AVERAGE(F54:F55)&gt;$F$8,"High",IF(AVERAGE(F54:F55)&lt;$F$5,"Low","OK"))</f>
        <v>Low</v>
      </c>
      <c r="M54" s="124" t="str">
        <f>IF(AND(J54="OK",L54="OK"),H54,"")</f>
        <v/>
      </c>
      <c r="N54" s="519" t="e">
        <f>LOG(E54)</f>
        <v>#DIV/0!</v>
      </c>
      <c r="O54" s="516">
        <f>LOG(AVERAGE(F54:F55))</f>
        <v>-0.07760292054927037</v>
      </c>
      <c r="P54" s="525"/>
      <c r="Q54" s="518"/>
    </row>
    <row r="55" spans="1:17" ht="15" customHeight="1" thickBot="1">
      <c r="A55" s="236"/>
      <c r="B55" s="237"/>
      <c r="C55" s="237"/>
      <c r="D55" s="238"/>
      <c r="E55" s="531"/>
      <c r="F55" s="119">
        <f>'データ処理シート No. 2'!AS69</f>
        <v>0.8674635640441366</v>
      </c>
      <c r="G55" s="257">
        <f>POWER(F55/$B$20,1/$B$19)</f>
        <v>0.6913211494807396</v>
      </c>
      <c r="H55" s="83" t="e">
        <f>G55*E54</f>
        <v>#DIV/0!</v>
      </c>
      <c r="I55" s="541"/>
      <c r="J55" s="402" t="str">
        <f>IF('3. データシート'!AS69=1,"NG","OK")</f>
        <v>OK</v>
      </c>
      <c r="K55" s="260" t="str">
        <f t="shared" si="2"/>
        <v>Low</v>
      </c>
      <c r="L55" s="529"/>
      <c r="M55" s="125" t="str">
        <f>IF(AND(J55="OK",L54="OK"),H55,"")</f>
        <v/>
      </c>
      <c r="N55" s="519"/>
      <c r="O55" s="516"/>
      <c r="P55" s="525"/>
      <c r="Q55" s="518"/>
    </row>
    <row r="56" spans="1:17" ht="15" thickBot="1">
      <c r="A56" s="239"/>
      <c r="B56" s="240"/>
      <c r="C56" s="240"/>
      <c r="D56" s="241"/>
      <c r="E56" s="268"/>
      <c r="F56" s="267"/>
      <c r="G56" s="86"/>
      <c r="H56" s="86"/>
      <c r="I56" s="86"/>
      <c r="J56" s="86"/>
      <c r="K56" s="102"/>
      <c r="L56" s="255" t="s">
        <v>59</v>
      </c>
      <c r="M56" s="256" t="e">
        <f>AVERAGE(M52:M55)</f>
        <v>#DIV/0!</v>
      </c>
      <c r="N56" s="299"/>
      <c r="O56" s="300"/>
      <c r="P56" s="301"/>
      <c r="Q56" s="302"/>
    </row>
    <row r="57" spans="1:17" ht="14.25" customHeight="1">
      <c r="A57" s="233" t="str">
        <f>'1. 実験内容を入力するシート'!A22</f>
        <v>7</v>
      </c>
      <c r="B57" s="234"/>
      <c r="C57" s="234"/>
      <c r="D57" s="235"/>
      <c r="E57" s="530" t="e">
        <f>'1. 実験内容を入力するシート'!C22</f>
        <v>#DIV/0!</v>
      </c>
      <c r="F57" s="121">
        <f>'データ処理シート No. 2'!AT69</f>
        <v>0.5787851713078886</v>
      </c>
      <c r="G57" s="258">
        <f>POWER(F57/$B$20,1/$B$19)</f>
        <v>0.3848191409748437</v>
      </c>
      <c r="H57" s="87" t="e">
        <f>G57*E57</f>
        <v>#DIV/0!</v>
      </c>
      <c r="I57" s="543" t="e">
        <f>ABS((H57-AVERAGE(H57:H58)))/AVERAGE(H57:H58)</f>
        <v>#DIV/0!</v>
      </c>
      <c r="J57" s="403" t="str">
        <f>IF('3. データシート'!AT69=1,"NG","OK")</f>
        <v>OK</v>
      </c>
      <c r="K57" s="259" t="str">
        <f aca="true" t="shared" si="3" ref="K57:K65">IF(F57&gt;$F$8,"High",IF(F57&lt;$F$5,"Low","OK"))</f>
        <v>Low</v>
      </c>
      <c r="L57" s="526" t="str">
        <f>IF(AVERAGE(F57:F58)&gt;$F$8,"High",IF(AVERAGE(F57:F58)&lt;$F$5,"Low","OK"))</f>
        <v>Low</v>
      </c>
      <c r="M57" s="91" t="str">
        <f>IF(AND(J57="OK",L57="OK"),H57,"")</f>
        <v/>
      </c>
      <c r="N57" s="520" t="e">
        <f>LOG(E57)</f>
        <v>#DIV/0!</v>
      </c>
      <c r="O57" s="522">
        <f>LOG(AVERAGE(F57:F58))</f>
        <v>-0.009382792542725794</v>
      </c>
      <c r="P57" s="524" t="e">
        <f>10^FORECAST(LOG($B$20*(50^$B$19)),N57:N59,O57:O59)</f>
        <v>#DIV/0!</v>
      </c>
      <c r="Q57" s="517" t="e">
        <f>IF(L59="Low",AVERAGE(M57:M58),50*P57)</f>
        <v>#DIV/0!</v>
      </c>
    </row>
    <row r="58" spans="1:17" ht="14.25" customHeight="1">
      <c r="A58" s="236"/>
      <c r="B58" s="237"/>
      <c r="C58" s="237"/>
      <c r="D58" s="238"/>
      <c r="E58" s="531"/>
      <c r="F58" s="119">
        <f>'データ処理シート No. 2'!AU69</f>
        <v>1.3784688909971266</v>
      </c>
      <c r="G58" s="257">
        <f>POWER(F58/$B$20,1/$B$19)</f>
        <v>1.3517417335622433</v>
      </c>
      <c r="H58" s="83" t="e">
        <f>G58*E57</f>
        <v>#DIV/0!</v>
      </c>
      <c r="I58" s="541"/>
      <c r="J58" s="403" t="str">
        <f>IF('3. データシート'!AU69=1,"NG","OK")</f>
        <v>OK</v>
      </c>
      <c r="K58" s="260" t="str">
        <f t="shared" si="3"/>
        <v>Low</v>
      </c>
      <c r="L58" s="527"/>
      <c r="M58" s="90" t="str">
        <f>IF(AND(J58="OK",L57="OK"),H58,"")</f>
        <v/>
      </c>
      <c r="N58" s="521"/>
      <c r="O58" s="523"/>
      <c r="P58" s="525"/>
      <c r="Q58" s="518"/>
    </row>
    <row r="59" spans="1:17" ht="14.25" customHeight="1">
      <c r="A59" s="236"/>
      <c r="B59" s="237"/>
      <c r="C59" s="237"/>
      <c r="D59" s="238"/>
      <c r="E59" s="532" t="e">
        <f>'1. 実験内容を入力するシート'!D22</f>
        <v>#DIV/0!</v>
      </c>
      <c r="F59" s="80">
        <f>'データ処理シート No. 2'!AV69</f>
        <v>1.2016615464220912</v>
      </c>
      <c r="G59" s="81">
        <f>POWER(F59/$B$20,1/$B$19)</f>
        <v>1.108115068121677</v>
      </c>
      <c r="H59" s="80" t="e">
        <f>G59*E59</f>
        <v>#DIV/0!</v>
      </c>
      <c r="I59" s="540" t="e">
        <f>ABS((H59-AVERAGE(H59:H60)))/AVERAGE(H59:H60)</f>
        <v>#DIV/0!</v>
      </c>
      <c r="J59" s="403" t="str">
        <f>IF('3. データシート'!AV69=1,"NG","OK")</f>
        <v>OK</v>
      </c>
      <c r="K59" s="78" t="str">
        <f t="shared" si="3"/>
        <v>Low</v>
      </c>
      <c r="L59" s="528" t="str">
        <f>IF(AVERAGE(F59:F60)&gt;$F$8,"High",IF(AVERAGE(F59:F60)&lt;$F$5,"Low","OK"))</f>
        <v>Low</v>
      </c>
      <c r="M59" s="92" t="str">
        <f>IF(AND(J59="OK",L59="OK"),H59,"")</f>
        <v/>
      </c>
      <c r="N59" s="519" t="e">
        <f>LOG(E59)</f>
        <v>#DIV/0!</v>
      </c>
      <c r="O59" s="516">
        <f>LOG(AVERAGE(F59:F60))</f>
        <v>0.07081644460690763</v>
      </c>
      <c r="P59" s="525"/>
      <c r="Q59" s="518"/>
    </row>
    <row r="60" spans="1:17" ht="14.25" customHeight="1" thickBot="1">
      <c r="A60" s="236"/>
      <c r="B60" s="237"/>
      <c r="C60" s="237"/>
      <c r="D60" s="238"/>
      <c r="E60" s="531"/>
      <c r="F60" s="83">
        <f>'データ処理シート No. 2'!AW69</f>
        <v>1.152555176118824</v>
      </c>
      <c r="G60" s="257">
        <f>POWER(F60/$B$20,1/$B$19)</f>
        <v>1.04315905363315</v>
      </c>
      <c r="H60" s="83" t="e">
        <f>G60*E59</f>
        <v>#DIV/0!</v>
      </c>
      <c r="I60" s="541"/>
      <c r="J60" s="402" t="str">
        <f>IF('3. データシート'!AW69=1,"NG","OK")</f>
        <v>OK</v>
      </c>
      <c r="K60" s="54" t="str">
        <f t="shared" si="3"/>
        <v>Low</v>
      </c>
      <c r="L60" s="529"/>
      <c r="M60" s="265" t="str">
        <f>IF(AND(J60="OK",L59="OK"),H60,"")</f>
        <v/>
      </c>
      <c r="N60" s="519"/>
      <c r="O60" s="516"/>
      <c r="P60" s="525"/>
      <c r="Q60" s="518"/>
    </row>
    <row r="61" spans="1:17" ht="18" customHeight="1" thickBot="1">
      <c r="A61" s="239"/>
      <c r="B61" s="240"/>
      <c r="C61" s="240"/>
      <c r="D61" s="241"/>
      <c r="E61" s="262"/>
      <c r="F61" s="263"/>
      <c r="G61" s="263"/>
      <c r="H61" s="263"/>
      <c r="I61" s="264"/>
      <c r="J61" s="264"/>
      <c r="K61" s="79"/>
      <c r="L61" s="255" t="s">
        <v>67</v>
      </c>
      <c r="M61" s="256" t="e">
        <f>AVERAGE(M57:M60)</f>
        <v>#DIV/0!</v>
      </c>
      <c r="N61" s="299"/>
      <c r="O61" s="300"/>
      <c r="P61" s="301"/>
      <c r="Q61" s="302"/>
    </row>
    <row r="62" spans="1:17" ht="14.25" customHeight="1">
      <c r="A62" s="233" t="str">
        <f>'1. 実験内容を入力するシート'!A23</f>
        <v>8</v>
      </c>
      <c r="B62" s="237"/>
      <c r="C62" s="237"/>
      <c r="D62" s="238"/>
      <c r="E62" s="530" t="e">
        <f>'1. 実験内容を入力するシート'!C23</f>
        <v>#DIV/0!</v>
      </c>
      <c r="F62" s="121">
        <f>'データ処理シート No. 2'!AX69</f>
        <v>1.2183294106575175</v>
      </c>
      <c r="G62" s="81">
        <f>POWER(F62/$B$20,1/$B$19)</f>
        <v>1.130436759300308</v>
      </c>
      <c r="H62" s="80" t="e">
        <f>G62*E62</f>
        <v>#DIV/0!</v>
      </c>
      <c r="I62" s="540" t="e">
        <f>ABS((H62-AVERAGE(H62:H63)))/AVERAGE(H62:H63)</f>
        <v>#DIV/0!</v>
      </c>
      <c r="J62" s="403" t="str">
        <f>IF('3. データシート'!AX69=1,"NG","OK")</f>
        <v>OK</v>
      </c>
      <c r="K62" s="78" t="str">
        <f t="shared" si="3"/>
        <v>Low</v>
      </c>
      <c r="L62" s="526" t="str">
        <f>IF(AVERAGE(F62:F63)&gt;$F$8,"High",IF(AVERAGE(F62:F63)&lt;$F$5,"Low","OK"))</f>
        <v>Low</v>
      </c>
      <c r="M62" s="91" t="str">
        <f>IF(AND(J62="OK",L62="OK"),H62,"")</f>
        <v/>
      </c>
      <c r="N62" s="520" t="e">
        <f>LOG(E62)</f>
        <v>#DIV/0!</v>
      </c>
      <c r="O62" s="522">
        <f>LOG(AVERAGE(F62:F63))</f>
        <v>0.04946107084384317</v>
      </c>
      <c r="P62" s="524" t="e">
        <f>10^FORECAST(LOG($B$20*(50^$B$19)),N62:N64,O62:O64)</f>
        <v>#DIV/0!</v>
      </c>
      <c r="Q62" s="517" t="e">
        <f>IF(L64="Low",AVERAGE(M62:M63),50*P62)</f>
        <v>#DIV/0!</v>
      </c>
    </row>
    <row r="63" spans="1:17" ht="14.25" customHeight="1">
      <c r="A63" s="236"/>
      <c r="B63" s="237"/>
      <c r="C63" s="237"/>
      <c r="D63" s="238"/>
      <c r="E63" s="531"/>
      <c r="F63" s="119">
        <f>'データ処理シート No. 2'!AY69</f>
        <v>1.0229245317748408</v>
      </c>
      <c r="G63" s="83">
        <f>POWER(F63/$B$20,1/$B$19)</f>
        <v>0.8776664647588215</v>
      </c>
      <c r="H63" s="83" t="e">
        <f>G63*E62</f>
        <v>#DIV/0!</v>
      </c>
      <c r="I63" s="541"/>
      <c r="J63" s="403" t="str">
        <f>IF('3. データシート'!AY69=1,"NG","OK")</f>
        <v>OK</v>
      </c>
      <c r="K63" s="54" t="str">
        <f t="shared" si="3"/>
        <v>Low</v>
      </c>
      <c r="L63" s="527"/>
      <c r="M63" s="90" t="str">
        <f>IF(AND(J63="OK",L62="OK"),H63,"")</f>
        <v/>
      </c>
      <c r="N63" s="521"/>
      <c r="O63" s="523"/>
      <c r="P63" s="525"/>
      <c r="Q63" s="518"/>
    </row>
    <row r="64" spans="1:17" ht="14.25" customHeight="1">
      <c r="A64" s="236"/>
      <c r="B64" s="237"/>
      <c r="C64" s="237"/>
      <c r="D64" s="238"/>
      <c r="E64" s="532" t="e">
        <f>'1. 実験内容を入力するシート'!D23</f>
        <v>#DIV/0!</v>
      </c>
      <c r="F64" s="120">
        <f>'データ処理シート No. 2'!AZ69</f>
        <v>0.8174331326740614</v>
      </c>
      <c r="G64" s="261">
        <f>POWER(F64/$B$20,1/$B$19)</f>
        <v>0.6343496030560701</v>
      </c>
      <c r="H64" s="82" t="e">
        <f>G64*E64</f>
        <v>#DIV/0!</v>
      </c>
      <c r="I64" s="542" t="e">
        <f>ABS((H64-AVERAGE(H64:H65)))/AVERAGE(H64:H65)</f>
        <v>#DIV/0!</v>
      </c>
      <c r="J64" s="403" t="str">
        <f>IF('3. データシート'!AZ69=1,"NG","OK")</f>
        <v>OK</v>
      </c>
      <c r="K64" s="266" t="str">
        <f t="shared" si="3"/>
        <v>Low</v>
      </c>
      <c r="L64" s="528" t="str">
        <f>IF(AVERAGE(F64:F65)&gt;$F$8,"High",IF(AVERAGE(F64:F65)&lt;$F$5,"Low","OK"))</f>
        <v>Low</v>
      </c>
      <c r="M64" s="124" t="str">
        <f>IF(AND(J64="OK",L64="OK"),H64,"")</f>
        <v/>
      </c>
      <c r="N64" s="519" t="e">
        <f>LOG(E64)</f>
        <v>#DIV/0!</v>
      </c>
      <c r="O64" s="516">
        <f>LOG(AVERAGE(F64:F65))</f>
        <v>0.030637233373771243</v>
      </c>
      <c r="P64" s="525"/>
      <c r="Q64" s="518"/>
    </row>
    <row r="65" spans="1:17" ht="15" customHeight="1" thickBot="1">
      <c r="A65" s="236"/>
      <c r="B65" s="237"/>
      <c r="C65" s="237"/>
      <c r="D65" s="238"/>
      <c r="E65" s="531"/>
      <c r="F65" s="119">
        <f>'データ処理シート No. 2'!BA69</f>
        <v>1.328752232236468</v>
      </c>
      <c r="G65" s="257">
        <f>POWER(F65/$B$20,1/$B$19)</f>
        <v>1.2817325469924181</v>
      </c>
      <c r="H65" s="83" t="e">
        <f>G65*E64</f>
        <v>#DIV/0!</v>
      </c>
      <c r="I65" s="541"/>
      <c r="J65" s="402" t="str">
        <f>IF('3. データシート'!BA69=1,"NG","OK")</f>
        <v>OK</v>
      </c>
      <c r="K65" s="260" t="str">
        <f t="shared" si="3"/>
        <v>Low</v>
      </c>
      <c r="L65" s="529"/>
      <c r="M65" s="125" t="str">
        <f>IF(AND(J65="OK",L64="OK"),H65,"")</f>
        <v/>
      </c>
      <c r="N65" s="519"/>
      <c r="O65" s="516"/>
      <c r="P65" s="525"/>
      <c r="Q65" s="518"/>
    </row>
    <row r="66" spans="1:17" ht="15" thickBot="1">
      <c r="A66" s="239"/>
      <c r="B66" s="240"/>
      <c r="C66" s="240"/>
      <c r="D66" s="241"/>
      <c r="E66" s="268"/>
      <c r="F66" s="267"/>
      <c r="G66" s="86"/>
      <c r="H66" s="86"/>
      <c r="I66" s="86"/>
      <c r="J66" s="86"/>
      <c r="K66" s="102"/>
      <c r="L66" s="255" t="s">
        <v>67</v>
      </c>
      <c r="M66" s="256" t="e">
        <f>AVERAGE(M62:M65)</f>
        <v>#DIV/0!</v>
      </c>
      <c r="N66" s="299"/>
      <c r="O66" s="300"/>
      <c r="P66" s="301"/>
      <c r="Q66" s="302"/>
    </row>
    <row r="67" spans="1:17" ht="14.25" customHeight="1">
      <c r="A67" s="233">
        <f>'1. 実験内容を入力するシート'!A24</f>
        <v>9</v>
      </c>
      <c r="B67" s="234"/>
      <c r="C67" s="234"/>
      <c r="D67" s="235"/>
      <c r="E67" s="530" t="e">
        <f>'1. 実験内容を入力するシート'!C24</f>
        <v>#DIV/0!</v>
      </c>
      <c r="F67" s="346">
        <f>'データ処理シート No. 2'!BB69</f>
        <v>0.7880928486610586</v>
      </c>
      <c r="G67" s="258">
        <f>POWER(F67/$B$20,1/$B$19)</f>
        <v>0.6016521201865814</v>
      </c>
      <c r="H67" s="87" t="e">
        <f>G67*E67</f>
        <v>#DIV/0!</v>
      </c>
      <c r="I67" s="543" t="e">
        <f>ABS((H67-AVERAGE(H67:H68)))/AVERAGE(H67:H68)</f>
        <v>#DIV/0!</v>
      </c>
      <c r="J67" s="403" t="str">
        <f>IF('3. データシート'!BB69=1,"NG","OK")</f>
        <v>OK</v>
      </c>
      <c r="K67" s="259" t="str">
        <f>IF(F67&gt;$F$8,"High",IF(F67&lt;$F$5,"Low","OK"))</f>
        <v>Low</v>
      </c>
      <c r="L67" s="526" t="str">
        <f>IF(AVERAGE(F67:F68)&gt;$F$8,"High",IF(AVERAGE(F67:F68)&lt;$F$5,"Low","OK"))</f>
        <v>Low</v>
      </c>
      <c r="M67" s="367" t="str">
        <f>IF(AND(J67="OK",L67="OK"),H67,"")</f>
        <v/>
      </c>
      <c r="N67" s="520" t="e">
        <f>LOG(E67)</f>
        <v>#DIV/0!</v>
      </c>
      <c r="O67" s="522">
        <f>LOG(AVERAGE(F67:F68))</f>
        <v>-0.13569406979909884</v>
      </c>
      <c r="P67" s="524" t="e">
        <f>10^FORECAST(LOG($B$20*(50^$B$19)),N67:N69,O67:O69)</f>
        <v>#DIV/0!</v>
      </c>
      <c r="Q67" s="517" t="e">
        <f>IF(L69="Low",AVERAGE(M67:M68),50*P67)</f>
        <v>#DIV/0!</v>
      </c>
    </row>
    <row r="68" spans="1:17" ht="14.25" customHeight="1">
      <c r="A68" s="236"/>
      <c r="B68" s="237"/>
      <c r="C68" s="237"/>
      <c r="D68" s="238"/>
      <c r="E68" s="531"/>
      <c r="F68" s="119">
        <f>'データ処理シート No. 2'!BC69</f>
        <v>0.6752157542755555</v>
      </c>
      <c r="G68" s="257">
        <f>POWER(F68/$B$20,1/$B$19)</f>
        <v>0.48100467385385526</v>
      </c>
      <c r="H68" s="83" t="e">
        <f>G68*E67</f>
        <v>#DIV/0!</v>
      </c>
      <c r="I68" s="541"/>
      <c r="J68" s="403" t="str">
        <f>IF('3. データシート'!BC69=1,"NG","OK")</f>
        <v>OK</v>
      </c>
      <c r="K68" s="260" t="str">
        <f>IF(F68&gt;$F$8,"High",IF(F68&lt;$F$5,"Low","OK"))</f>
        <v>Low</v>
      </c>
      <c r="L68" s="527"/>
      <c r="M68" s="90" t="str">
        <f>IF(AND(J68="OK",L67="OK"),H68,"")</f>
        <v/>
      </c>
      <c r="N68" s="521"/>
      <c r="O68" s="523"/>
      <c r="P68" s="525"/>
      <c r="Q68" s="518"/>
    </row>
    <row r="69" spans="1:17" ht="14.25" customHeight="1">
      <c r="A69" s="236"/>
      <c r="B69" s="237"/>
      <c r="C69" s="237"/>
      <c r="D69" s="238"/>
      <c r="E69" s="532" t="e">
        <f>'1. 実験内容を入力するシート'!D24</f>
        <v>#DIV/0!</v>
      </c>
      <c r="F69" s="80">
        <f>'データ処理シート No. 2'!BD69</f>
        <v>0.4602867455272168</v>
      </c>
      <c r="G69" s="81">
        <f>POWER(F69/$B$20,1/$B$19)</f>
        <v>0.27619704239872134</v>
      </c>
      <c r="H69" s="80" t="e">
        <f>G69*E69</f>
        <v>#DIV/0!</v>
      </c>
      <c r="I69" s="540" t="e">
        <f>ABS((H69-AVERAGE(H69:H70)))/AVERAGE(H69:H70)</f>
        <v>#DIV/0!</v>
      </c>
      <c r="J69" s="403" t="str">
        <f>IF('3. データシート'!BD69=1,"NG","OK")</f>
        <v>OK</v>
      </c>
      <c r="K69" s="78" t="str">
        <f>IF(F69&gt;$F$8,"High",IF(F69&lt;$F$5,"Low","OK"))</f>
        <v>Low</v>
      </c>
      <c r="L69" s="528" t="str">
        <f>IF(AVERAGE(F69:F70)&gt;$F$8,"High",IF(AVERAGE(F69:F70)&lt;$F$5,"Low","OK"))</f>
        <v>Low</v>
      </c>
      <c r="M69" s="92" t="str">
        <f>IF(AND(J69="OK",L69="OK"),H69,"")</f>
        <v/>
      </c>
      <c r="N69" s="519" t="e">
        <f>LOG(E69)</f>
        <v>#DIV/0!</v>
      </c>
      <c r="O69" s="516">
        <f>LOG(AVERAGE(F69:F70))</f>
        <v>-0.04089511870677659</v>
      </c>
      <c r="P69" s="525"/>
      <c r="Q69" s="518"/>
    </row>
    <row r="70" spans="1:17" ht="14.25" customHeight="1" thickBot="1">
      <c r="A70" s="236"/>
      <c r="B70" s="237"/>
      <c r="C70" s="237"/>
      <c r="D70" s="238"/>
      <c r="E70" s="531"/>
      <c r="F70" s="83">
        <f>'データ処理シート No. 2'!BE69</f>
        <v>1.3599793374661289</v>
      </c>
      <c r="G70" s="257">
        <f>POWER(F70/$B$20,1/$B$19)</f>
        <v>1.325571052442698</v>
      </c>
      <c r="H70" s="83" t="e">
        <f>G70*E69</f>
        <v>#DIV/0!</v>
      </c>
      <c r="I70" s="541"/>
      <c r="J70" s="402" t="str">
        <f>IF('3. データシート'!BE69=1,"NG","OK")</f>
        <v>OK</v>
      </c>
      <c r="K70" s="54" t="str">
        <f>IF(F70&gt;$F$8,"High",IF(F70&lt;$F$5,"Low","OK"))</f>
        <v>Low</v>
      </c>
      <c r="L70" s="529"/>
      <c r="M70" s="265" t="str">
        <f>IF(AND(J70="OK",L69="OK"),H70,"")</f>
        <v/>
      </c>
      <c r="N70" s="519"/>
      <c r="O70" s="516"/>
      <c r="P70" s="525"/>
      <c r="Q70" s="518"/>
    </row>
    <row r="71" spans="1:17" ht="18" customHeight="1" thickBot="1">
      <c r="A71" s="239"/>
      <c r="B71" s="240"/>
      <c r="C71" s="240"/>
      <c r="D71" s="241"/>
      <c r="E71" s="262"/>
      <c r="F71" s="263"/>
      <c r="G71" s="263"/>
      <c r="H71" s="263"/>
      <c r="I71" s="264"/>
      <c r="J71" s="264"/>
      <c r="K71" s="79"/>
      <c r="L71" s="255" t="s">
        <v>67</v>
      </c>
      <c r="M71" s="256" t="e">
        <f>AVERAGE(M67:M70)</f>
        <v>#DIV/0!</v>
      </c>
      <c r="N71" s="368"/>
      <c r="O71" s="369"/>
      <c r="P71" s="304"/>
      <c r="Q71" s="302"/>
    </row>
    <row r="72" spans="1:17" ht="14.25" customHeight="1" thickBot="1">
      <c r="A72" s="187"/>
      <c r="B72" s="187"/>
      <c r="C72" s="187"/>
      <c r="D72" s="187"/>
      <c r="E72" s="337"/>
      <c r="F72" s="105"/>
      <c r="G72" s="47"/>
      <c r="H72" s="47"/>
      <c r="I72" s="47"/>
      <c r="J72" s="47"/>
      <c r="K72" s="338"/>
      <c r="L72" s="339"/>
      <c r="P72" s="514"/>
      <c r="Q72" s="515"/>
    </row>
    <row r="73" spans="1:17" ht="29" customHeight="1" thickBot="1">
      <c r="A73" s="547" t="s">
        <v>260</v>
      </c>
      <c r="B73" s="548"/>
      <c r="C73" s="548"/>
      <c r="D73" s="548"/>
      <c r="E73" s="340" t="s">
        <v>243</v>
      </c>
      <c r="F73" s="123" t="s">
        <v>261</v>
      </c>
      <c r="G73" s="122" t="s">
        <v>55</v>
      </c>
      <c r="H73" s="341" t="s">
        <v>66</v>
      </c>
      <c r="I73" s="94"/>
      <c r="J73" s="94"/>
      <c r="K73" s="370"/>
      <c r="L73" s="342"/>
      <c r="M73" s="343"/>
      <c r="N73" s="343"/>
      <c r="O73" s="344"/>
      <c r="P73" s="514"/>
      <c r="Q73" s="515"/>
    </row>
    <row r="74" spans="1:17" ht="14.25" customHeight="1">
      <c r="A74" s="549" t="s">
        <v>256</v>
      </c>
      <c r="B74" s="550"/>
      <c r="C74" s="550"/>
      <c r="D74" s="551"/>
      <c r="E74" s="345">
        <v>40</v>
      </c>
      <c r="F74" s="346">
        <f>'データ処理シート No. 2'!BF68</f>
        <v>21.08841799418895</v>
      </c>
      <c r="G74" s="258">
        <f>POWER(F74/$B$20,1/$B$19)</f>
        <v>70.14501416656385</v>
      </c>
      <c r="H74" s="347">
        <f>G74*E74</f>
        <v>2805.800566662554</v>
      </c>
      <c r="I74" s="182"/>
      <c r="J74" s="182"/>
      <c r="K74" s="182"/>
      <c r="L74" s="182" t="str">
        <f>IF(K74="OK",H74,"")</f>
        <v/>
      </c>
      <c r="M74" s="47"/>
      <c r="N74" s="47"/>
      <c r="O74" s="47"/>
      <c r="P74" s="514"/>
      <c r="Q74" s="515"/>
    </row>
    <row r="75" spans="1:17" ht="15" customHeight="1" thickBot="1">
      <c r="A75" s="552"/>
      <c r="B75" s="553"/>
      <c r="C75" s="553"/>
      <c r="D75" s="554"/>
      <c r="E75" s="348">
        <v>80</v>
      </c>
      <c r="F75" s="80">
        <f>'データ処理シート No. 2'!BG68</f>
        <v>20.27326454973454</v>
      </c>
      <c r="G75" s="81">
        <f>POWER(F75/$B$20,1/$B$19)</f>
        <v>66.25374544768195</v>
      </c>
      <c r="H75" s="349">
        <f>G75*E75</f>
        <v>5300.299635814556</v>
      </c>
      <c r="I75" s="182"/>
      <c r="J75" s="182"/>
      <c r="K75" s="182"/>
      <c r="L75" s="182" t="str">
        <f>IF(K75="OK",H75,"")</f>
        <v/>
      </c>
      <c r="M75" s="47"/>
      <c r="N75" s="47"/>
      <c r="O75" s="47"/>
      <c r="P75" s="514"/>
      <c r="Q75" s="515"/>
    </row>
    <row r="76" spans="1:17" ht="29" thickBot="1">
      <c r="A76" s="547" t="s">
        <v>262</v>
      </c>
      <c r="B76" s="548"/>
      <c r="C76" s="548"/>
      <c r="D76" s="548"/>
      <c r="E76" s="340" t="s">
        <v>243</v>
      </c>
      <c r="F76" s="123" t="s">
        <v>54</v>
      </c>
      <c r="G76" s="122" t="s">
        <v>55</v>
      </c>
      <c r="H76" s="85" t="s">
        <v>66</v>
      </c>
      <c r="I76" s="545" t="s">
        <v>65</v>
      </c>
      <c r="J76" s="546"/>
      <c r="K76" s="350" t="s">
        <v>263</v>
      </c>
      <c r="L76" s="351" t="s">
        <v>264</v>
      </c>
      <c r="M76" s="351" t="s">
        <v>61</v>
      </c>
      <c r="N76" s="352" t="s">
        <v>62</v>
      </c>
      <c r="P76" s="365"/>
      <c r="Q76" s="366"/>
    </row>
    <row r="77" spans="1:14" ht="13.5">
      <c r="A77" s="549" t="s">
        <v>250</v>
      </c>
      <c r="B77" s="555"/>
      <c r="C77" s="555"/>
      <c r="D77" s="556"/>
      <c r="E77" s="345">
        <v>40</v>
      </c>
      <c r="F77" s="346">
        <f>'データ処理シート No. 2'!BH69</f>
        <v>23.179988702245925</v>
      </c>
      <c r="G77" s="258">
        <f>POWER(F77/$B$20,1/$B$19)</f>
        <v>80.43699186949874</v>
      </c>
      <c r="H77" s="87">
        <f>G77*E77</f>
        <v>3217.4796747799496</v>
      </c>
      <c r="I77" s="353" t="str">
        <f>IF(F77&gt;$F$8,"High",IF(F77&lt;$F$5,"Low","OK"))</f>
        <v>OK</v>
      </c>
      <c r="J77" s="354" t="str">
        <f>IF(I77="OK",IF(I77="OK","OK","NG"),"NG")</f>
        <v>OK</v>
      </c>
      <c r="K77" s="87">
        <f>LOG(E77)</f>
        <v>1.6020599913279623</v>
      </c>
      <c r="L77" s="355">
        <f>LOG(F77)</f>
        <v>1.3651132199557288</v>
      </c>
      <c r="M77" s="400">
        <f>10^FORECAST(LOG($B$20*(50^$B$19)),K77:K78,L77:L78)</f>
        <v>57.53575766696609</v>
      </c>
      <c r="N77" s="560">
        <f>M77*50</f>
        <v>2876.7878833483046</v>
      </c>
    </row>
    <row r="78" spans="1:14" ht="14" customHeight="1" thickBot="1">
      <c r="A78" s="557"/>
      <c r="B78" s="558"/>
      <c r="C78" s="558"/>
      <c r="D78" s="559"/>
      <c r="E78" s="356">
        <v>80</v>
      </c>
      <c r="F78" s="357">
        <f>'データ処理シート No. 2'!BI69</f>
        <v>12.39282820682065</v>
      </c>
      <c r="G78" s="358">
        <f>POWER(F78/$B$20,1/$B$19)</f>
        <v>32.48954878728332</v>
      </c>
      <c r="H78" s="359">
        <f>G78*E78</f>
        <v>2599.1639029826656</v>
      </c>
      <c r="I78" s="360" t="str">
        <f>IF(F78&gt;$F$8,"High",IF(F78&lt;$F$5,"Low","OK"))</f>
        <v>OK</v>
      </c>
      <c r="J78" s="361" t="str">
        <f>IF(I78="OK",IF(I78="OK","OK","NG"),"NG")</f>
        <v>OK</v>
      </c>
      <c r="K78" s="362">
        <f>LOG(E78)</f>
        <v>1.9030899869919435</v>
      </c>
      <c r="L78" s="303">
        <f>LOG(F78)</f>
        <v>1.0931704294148845</v>
      </c>
      <c r="M78" s="401"/>
      <c r="N78" s="561"/>
    </row>
    <row r="80" spans="1:3" ht="13.5">
      <c r="A80" s="1" t="s">
        <v>259</v>
      </c>
      <c r="C80" s="1">
        <f>'データ処理シート No. 2'!B71</f>
        <v>19.643676608386354</v>
      </c>
    </row>
    <row r="81" ht="15" thickBot="1"/>
    <row r="82" spans="1:3" ht="16" thickBot="1" thickTop="1">
      <c r="A82" s="363" t="s">
        <v>265</v>
      </c>
      <c r="C82" s="364" t="str">
        <f>IF(OR(F74&lt;C80*0.8,F74&gt;C80*1.2,F75&lt;C80*0.8,F75&gt;C80*1.2),"NG","OK")</f>
        <v>OK</v>
      </c>
    </row>
    <row r="83" ht="16" thickBot="1" thickTop="1"/>
    <row r="84" spans="1:3" ht="16" thickBot="1" thickTop="1">
      <c r="A84" s="363" t="s">
        <v>266</v>
      </c>
      <c r="C84" s="364" t="str">
        <f>IF(OR(N77&lt;2400,N77&gt;4000),"NG","OK")</f>
        <v>OK</v>
      </c>
    </row>
    <row r="85" ht="15" thickTop="1"/>
  </sheetData>
  <sheetProtection password="BD4D" sheet="1" objects="1" scenarios="1"/>
  <mergeCells count="119">
    <mergeCell ref="I76:J76"/>
    <mergeCell ref="A73:D73"/>
    <mergeCell ref="A74:D75"/>
    <mergeCell ref="A76:D76"/>
    <mergeCell ref="A77:D78"/>
    <mergeCell ref="N77:N78"/>
    <mergeCell ref="L62:L63"/>
    <mergeCell ref="I67:I68"/>
    <mergeCell ref="I47:I48"/>
    <mergeCell ref="I49:I50"/>
    <mergeCell ref="I52:I53"/>
    <mergeCell ref="E47:E48"/>
    <mergeCell ref="L47:L48"/>
    <mergeCell ref="E54:E55"/>
    <mergeCell ref="L54:L55"/>
    <mergeCell ref="L52:L53"/>
    <mergeCell ref="E52:E53"/>
    <mergeCell ref="L49:L50"/>
    <mergeCell ref="I37:I38"/>
    <mergeCell ref="I39:I40"/>
    <mergeCell ref="E34:E35"/>
    <mergeCell ref="E37:E38"/>
    <mergeCell ref="I29:I30"/>
    <mergeCell ref="I32:I33"/>
    <mergeCell ref="L69:L70"/>
    <mergeCell ref="I69:I70"/>
    <mergeCell ref="E69:E70"/>
    <mergeCell ref="L57:L58"/>
    <mergeCell ref="L59:L60"/>
    <mergeCell ref="L64:L65"/>
    <mergeCell ref="E49:E50"/>
    <mergeCell ref="I57:I58"/>
    <mergeCell ref="I59:I60"/>
    <mergeCell ref="I62:I63"/>
    <mergeCell ref="E64:E65"/>
    <mergeCell ref="I64:I65"/>
    <mergeCell ref="E67:E68"/>
    <mergeCell ref="L67:L68"/>
    <mergeCell ref="I54:I55"/>
    <mergeCell ref="E57:E58"/>
    <mergeCell ref="E59:E60"/>
    <mergeCell ref="E62:E63"/>
    <mergeCell ref="L42:L43"/>
    <mergeCell ref="L32:L33"/>
    <mergeCell ref="L34:L35"/>
    <mergeCell ref="P42:P45"/>
    <mergeCell ref="B4:E4"/>
    <mergeCell ref="E27:E28"/>
    <mergeCell ref="E29:E30"/>
    <mergeCell ref="A26:D26"/>
    <mergeCell ref="K26:L26"/>
    <mergeCell ref="L27:L28"/>
    <mergeCell ref="L29:L30"/>
    <mergeCell ref="I27:I28"/>
    <mergeCell ref="L37:L38"/>
    <mergeCell ref="I42:I43"/>
    <mergeCell ref="I44:I45"/>
    <mergeCell ref="E32:E33"/>
    <mergeCell ref="E42:E43"/>
    <mergeCell ref="N42:N43"/>
    <mergeCell ref="O42:O43"/>
    <mergeCell ref="E39:E40"/>
    <mergeCell ref="L39:L40"/>
    <mergeCell ref="E44:E45"/>
    <mergeCell ref="L44:L45"/>
    <mergeCell ref="I34:I35"/>
    <mergeCell ref="Q32:Q35"/>
    <mergeCell ref="N34:N35"/>
    <mergeCell ref="O34:O35"/>
    <mergeCell ref="N27:N28"/>
    <mergeCell ref="Q37:Q40"/>
    <mergeCell ref="N39:N40"/>
    <mergeCell ref="O39:O40"/>
    <mergeCell ref="O62:O63"/>
    <mergeCell ref="P62:P65"/>
    <mergeCell ref="Q62:Q65"/>
    <mergeCell ref="P57:P60"/>
    <mergeCell ref="Q27:Q30"/>
    <mergeCell ref="N29:N30"/>
    <mergeCell ref="O29:O30"/>
    <mergeCell ref="N32:N33"/>
    <mergeCell ref="O32:O33"/>
    <mergeCell ref="P32:P35"/>
    <mergeCell ref="O27:O28"/>
    <mergeCell ref="P27:P30"/>
    <mergeCell ref="N37:N38"/>
    <mergeCell ref="O37:O38"/>
    <mergeCell ref="P37:P40"/>
    <mergeCell ref="Q42:Q45"/>
    <mergeCell ref="N44:N45"/>
    <mergeCell ref="O44:O45"/>
    <mergeCell ref="O47:O48"/>
    <mergeCell ref="P47:P50"/>
    <mergeCell ref="Q47:Q50"/>
    <mergeCell ref="N52:N53"/>
    <mergeCell ref="O52:O53"/>
    <mergeCell ref="P52:P55"/>
    <mergeCell ref="Q52:Q55"/>
    <mergeCell ref="N54:N55"/>
    <mergeCell ref="O54:O55"/>
    <mergeCell ref="P72:P75"/>
    <mergeCell ref="Q72:Q75"/>
    <mergeCell ref="O64:O65"/>
    <mergeCell ref="Q57:Q60"/>
    <mergeCell ref="N59:N60"/>
    <mergeCell ref="O59:O60"/>
    <mergeCell ref="N47:N48"/>
    <mergeCell ref="N64:N65"/>
    <mergeCell ref="N57:N58"/>
    <mergeCell ref="O57:O58"/>
    <mergeCell ref="N49:N50"/>
    <mergeCell ref="O49:O50"/>
    <mergeCell ref="N67:N68"/>
    <mergeCell ref="O67:O68"/>
    <mergeCell ref="P67:P70"/>
    <mergeCell ref="Q67:Q70"/>
    <mergeCell ref="N69:N70"/>
    <mergeCell ref="O69:O70"/>
    <mergeCell ref="N62:N63"/>
  </mergeCells>
  <printOptions/>
  <pageMargins left="0.7" right="0.7" top="0.75" bottom="0.75" header="0.512" footer="0.512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渡辺　純</cp:lastModifiedBy>
  <cp:lastPrinted>2014-12-24T02:05:49Z</cp:lastPrinted>
  <dcterms:created xsi:type="dcterms:W3CDTF">2007-08-31T09:34:41Z</dcterms:created>
  <dcterms:modified xsi:type="dcterms:W3CDTF">2017-09-15T08:43:38Z</dcterms:modified>
  <cp:category/>
  <cp:version/>
  <cp:contentType/>
  <cp:contentStatus/>
</cp:coreProperties>
</file>